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M\Google Drive\My Documents\Manuals\Inspection Programs\CAMP RW\CAMP\Rev 2\"/>
    </mc:Choice>
  </mc:AlternateContent>
  <xr:revisionPtr revIDLastSave="0" documentId="13_ncr:1_{B8D21AA4-6153-4B6C-ACA5-DDF6728B8ABC}" xr6:coauthVersionLast="45" xr6:coauthVersionMax="45" xr10:uidLastSave="{00000000-0000-0000-0000-000000000000}"/>
  <bookViews>
    <workbookView xWindow="-28920" yWindow="-120" windowWidth="29040" windowHeight="16440" tabRatio="830" activeTab="3" xr2:uid="{00000000-000D-0000-FFFF-FFFF00000000}"/>
  </bookViews>
  <sheets>
    <sheet name="Actual Weight Record" sheetId="8" r:id="rId1"/>
    <sheet name="Required Equipment" sheetId="9" r:id="rId2"/>
    <sheet name="Optional Equipment" sheetId="10" r:id="rId3"/>
    <sheet name="Additions-Deletions" sheetId="2" r:id="rId4"/>
    <sheet name="High Gear" sheetId="29" r:id="rId5"/>
    <sheet name="Floats" sheetId="32" r:id="rId6"/>
    <sheet name="High Gear-Reference Door" sheetId="33" r:id="rId7"/>
    <sheet name="Floats-Reference Door" sheetId="35" r:id="rId8"/>
    <sheet name="High Gear-FLIR" sheetId="5" r:id="rId9"/>
  </sheets>
  <externalReferences>
    <externalReference r:id="rId10"/>
  </externalReferences>
  <definedNames>
    <definedName name="_Order1" hidden="1">255</definedName>
    <definedName name="_xlnm.Extract">[1]FMSUP!$DW$7:$DW$17</definedName>
    <definedName name="_xlnm.Print_Area" localSheetId="0">'Actual Weight Record'!$A$1:$T$70</definedName>
    <definedName name="_xlnm.Print_Area" localSheetId="3">'Additions-Deletions'!$A$1:$O$39</definedName>
    <definedName name="_xlnm.Print_Area" localSheetId="5">Floats!$A$1:$O$39</definedName>
    <definedName name="_xlnm.Print_Area" localSheetId="7">'Floats-Reference Door'!$A$1:$O$39</definedName>
    <definedName name="_xlnm.Print_Area" localSheetId="4">'High Gear'!$A$1:$O$39</definedName>
    <definedName name="_xlnm.Print_Area" localSheetId="8">'High Gear-FLIR'!$A$1:$O$39</definedName>
    <definedName name="_xlnm.Print_Area" localSheetId="6">'High Gear-Reference Door'!$A$1:$O$39</definedName>
    <definedName name="_xlnm.Print_Area" localSheetId="2">'Optional Equipment'!$B$2:$H$96</definedName>
    <definedName name="_xlnm.Print_Area" localSheetId="1">'Required Equipment'!$A$1:$N$73</definedName>
    <definedName name="Print_Area_MI" localSheetId="0">'Actual Weight Record'!$B$4:$I$55</definedName>
    <definedName name="TIME">[1]FMSUP!$M$8:$M$8</definedName>
    <definedName name="Z_0A8EFBF8_3EE3_472E_A278_43B63E23419B_.wvu.PrintArea" localSheetId="0" hidden="1">'Actual Weight Record'!$A$1:$W$70</definedName>
    <definedName name="Z_0A8EFBF8_3EE3_472E_A278_43B63E23419B_.wvu.PrintArea" localSheetId="3" hidden="1">'Additions-Deletions'!$A$1:$O$38</definedName>
    <definedName name="Z_0A8EFBF8_3EE3_472E_A278_43B63E23419B_.wvu.PrintArea" localSheetId="5" hidden="1">Floats!$A$1:$O$38</definedName>
    <definedName name="Z_0A8EFBF8_3EE3_472E_A278_43B63E23419B_.wvu.PrintArea" localSheetId="7" hidden="1">'Floats-Reference Door'!$A$1:$O$38</definedName>
    <definedName name="Z_0A8EFBF8_3EE3_472E_A278_43B63E23419B_.wvu.PrintArea" localSheetId="4" hidden="1">'High Gear'!$A$1:$O$38</definedName>
    <definedName name="Z_0A8EFBF8_3EE3_472E_A278_43B63E23419B_.wvu.PrintArea" localSheetId="8" hidden="1">'High Gear-FLIR'!$A$1:$O$38</definedName>
    <definedName name="Z_0A8EFBF8_3EE3_472E_A278_43B63E23419B_.wvu.PrintArea" localSheetId="6" hidden="1">'High Gear-Reference Door'!$A$1:$O$38</definedName>
    <definedName name="Z_0A8EFBF8_3EE3_472E_A278_43B63E23419B_.wvu.PrintArea" localSheetId="2" hidden="1">'Optional Equipment'!$A$1:$V$97</definedName>
    <definedName name="Z_0A8EFBF8_3EE3_472E_A278_43B63E23419B_.wvu.PrintArea" localSheetId="1" hidden="1">'Required Equipment'!$A$1:$N$73</definedName>
    <definedName name="Z_0A8EFBF8_3EE3_472E_A278_43B63E23419B_.wvu.Rows" localSheetId="2" hidden="1">'Optional Equipment'!#REF!</definedName>
    <definedName name="Z_AB24A90F_DAE4_4688_BD0F_CBEAC2613C33_.wvu.PrintArea" localSheetId="0" hidden="1">'Actual Weight Record'!$A$1:$W$70</definedName>
    <definedName name="Z_AB24A90F_DAE4_4688_BD0F_CBEAC2613C33_.wvu.PrintArea" localSheetId="3" hidden="1">'Additions-Deletions'!$A$1:$O$38</definedName>
    <definedName name="Z_AB24A90F_DAE4_4688_BD0F_CBEAC2613C33_.wvu.PrintArea" localSheetId="5" hidden="1">Floats!$A$1:$O$38</definedName>
    <definedName name="Z_AB24A90F_DAE4_4688_BD0F_CBEAC2613C33_.wvu.PrintArea" localSheetId="7" hidden="1">'Floats-Reference Door'!$A$1:$O$38</definedName>
    <definedName name="Z_AB24A90F_DAE4_4688_BD0F_CBEAC2613C33_.wvu.PrintArea" localSheetId="4" hidden="1">'High Gear'!$A$1:$O$38</definedName>
    <definedName name="Z_AB24A90F_DAE4_4688_BD0F_CBEAC2613C33_.wvu.PrintArea" localSheetId="8" hidden="1">'High Gear-FLIR'!$A$1:$O$38</definedName>
    <definedName name="Z_AB24A90F_DAE4_4688_BD0F_CBEAC2613C33_.wvu.PrintArea" localSheetId="6" hidden="1">'High Gear-Reference Door'!$A$1:$O$38</definedName>
    <definedName name="Z_AB24A90F_DAE4_4688_BD0F_CBEAC2613C33_.wvu.PrintArea" localSheetId="2" hidden="1">'Optional Equipment'!$A$1:$V$97</definedName>
    <definedName name="Z_AB24A90F_DAE4_4688_BD0F_CBEAC2613C33_.wvu.PrintArea" localSheetId="1" hidden="1">'Required Equipment'!$A$1:$N$73</definedName>
    <definedName name="Z_AB24A90F_DAE4_4688_BD0F_CBEAC2613C33_.wvu.Rows" localSheetId="2" hidden="1">'Optional Equipment'!#REF!</definedName>
  </definedNames>
  <calcPr calcId="181029"/>
  <customWorkbookViews>
    <customWorkbookView name="Jeffery Ryhti - Personal View" guid="{AB24A90F-DAE4-4688-BD0F-CBEAC2613C33}" mergeInterval="0" personalView="1" maximized="1" windowWidth="1680" windowHeight="827" tabRatio="830" activeSheetId="6"/>
    <customWorkbookView name="Isaac Mackey - Personal View" guid="{0A8EFBF8-3EE3-472E-A278-43B63E23419B}" mergeInterval="0" personalView="1" maximized="1" windowWidth="1920" windowHeight="894" tabRatio="830" activeSheetId="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35" i="35" l="1"/>
  <c r="O34" i="35"/>
  <c r="J34" i="35"/>
  <c r="I34" i="35"/>
  <c r="N34" i="35" s="1"/>
  <c r="M34" i="35" s="1"/>
  <c r="G34" i="35"/>
  <c r="L34" i="35" s="1"/>
  <c r="K34" i="35" s="1"/>
  <c r="A34" i="35"/>
  <c r="O33" i="35"/>
  <c r="N33" i="35"/>
  <c r="M33" i="35" s="1"/>
  <c r="J33" i="35"/>
  <c r="I33" i="35"/>
  <c r="G33" i="35"/>
  <c r="L33" i="35" s="1"/>
  <c r="K33" i="35" s="1"/>
  <c r="A33" i="35"/>
  <c r="O32" i="35"/>
  <c r="J32" i="35"/>
  <c r="I32" i="35"/>
  <c r="N32" i="35" s="1"/>
  <c r="M32" i="35" s="1"/>
  <c r="G32" i="35"/>
  <c r="L32" i="35" s="1"/>
  <c r="K32" i="35" s="1"/>
  <c r="A32" i="35"/>
  <c r="O31" i="35"/>
  <c r="J31" i="35"/>
  <c r="I31" i="35"/>
  <c r="N31" i="35" s="1"/>
  <c r="M31" i="35" s="1"/>
  <c r="G31" i="35"/>
  <c r="L31" i="35" s="1"/>
  <c r="K31" i="35" s="1"/>
  <c r="A31" i="35"/>
  <c r="O30" i="35"/>
  <c r="J30" i="35"/>
  <c r="I30" i="35"/>
  <c r="N30" i="35" s="1"/>
  <c r="M30" i="35" s="1"/>
  <c r="G30" i="35"/>
  <c r="L30" i="35" s="1"/>
  <c r="K30" i="35" s="1"/>
  <c r="A30" i="35"/>
  <c r="O29" i="35"/>
  <c r="N29" i="35"/>
  <c r="M29" i="35" s="1"/>
  <c r="J29" i="35"/>
  <c r="I29" i="35"/>
  <c r="G29" i="35"/>
  <c r="L29" i="35" s="1"/>
  <c r="K29" i="35" s="1"/>
  <c r="A29" i="35"/>
  <c r="O28" i="35"/>
  <c r="J28" i="35"/>
  <c r="I28" i="35"/>
  <c r="N28" i="35" s="1"/>
  <c r="M28" i="35" s="1"/>
  <c r="G28" i="35"/>
  <c r="L28" i="35" s="1"/>
  <c r="K28" i="35" s="1"/>
  <c r="A28" i="35"/>
  <c r="O27" i="35"/>
  <c r="J27" i="35"/>
  <c r="I27" i="35"/>
  <c r="N27" i="35" s="1"/>
  <c r="M27" i="35" s="1"/>
  <c r="G27" i="35"/>
  <c r="L27" i="35" s="1"/>
  <c r="K27" i="35" s="1"/>
  <c r="A27" i="35"/>
  <c r="O26" i="35"/>
  <c r="J26" i="35"/>
  <c r="I26" i="35"/>
  <c r="N26" i="35" s="1"/>
  <c r="M26" i="35" s="1"/>
  <c r="G26" i="35"/>
  <c r="L26" i="35" s="1"/>
  <c r="K26" i="35" s="1"/>
  <c r="A26" i="35"/>
  <c r="O25" i="35"/>
  <c r="J25" i="35"/>
  <c r="I25" i="35"/>
  <c r="N25" i="35" s="1"/>
  <c r="M25" i="35" s="1"/>
  <c r="G25" i="35"/>
  <c r="L25" i="35" s="1"/>
  <c r="K25" i="35" s="1"/>
  <c r="A25" i="35"/>
  <c r="O24" i="35"/>
  <c r="J24" i="35"/>
  <c r="I24" i="35"/>
  <c r="N24" i="35" s="1"/>
  <c r="M24" i="35" s="1"/>
  <c r="G24" i="35"/>
  <c r="L24" i="35" s="1"/>
  <c r="K24" i="35" s="1"/>
  <c r="A24" i="35"/>
  <c r="O23" i="35"/>
  <c r="J23" i="35"/>
  <c r="I23" i="35"/>
  <c r="N23" i="35" s="1"/>
  <c r="M23" i="35" s="1"/>
  <c r="G23" i="35"/>
  <c r="L23" i="35" s="1"/>
  <c r="K23" i="35" s="1"/>
  <c r="A23" i="35"/>
  <c r="O22" i="35"/>
  <c r="J22" i="35"/>
  <c r="I22" i="35"/>
  <c r="N22" i="35" s="1"/>
  <c r="M22" i="35" s="1"/>
  <c r="G22" i="35"/>
  <c r="L22" i="35" s="1"/>
  <c r="K22" i="35" s="1"/>
  <c r="A22" i="35"/>
  <c r="O21" i="35"/>
  <c r="J21" i="35"/>
  <c r="I21" i="35"/>
  <c r="N21" i="35" s="1"/>
  <c r="M21" i="35" s="1"/>
  <c r="G21" i="35"/>
  <c r="L21" i="35" s="1"/>
  <c r="K21" i="35" s="1"/>
  <c r="A21" i="35"/>
  <c r="O20" i="35"/>
  <c r="J20" i="35"/>
  <c r="I20" i="35"/>
  <c r="N20" i="35" s="1"/>
  <c r="M20" i="35" s="1"/>
  <c r="G20" i="35"/>
  <c r="L20" i="35" s="1"/>
  <c r="K20" i="35" s="1"/>
  <c r="A20" i="35"/>
  <c r="O19" i="35"/>
  <c r="J19" i="35"/>
  <c r="I19" i="35"/>
  <c r="N19" i="35" s="1"/>
  <c r="M19" i="35" s="1"/>
  <c r="G19" i="35"/>
  <c r="L19" i="35" s="1"/>
  <c r="K19" i="35" s="1"/>
  <c r="A19" i="35"/>
  <c r="O18" i="35"/>
  <c r="J18" i="35"/>
  <c r="I18" i="35"/>
  <c r="N18" i="35" s="1"/>
  <c r="M18" i="35" s="1"/>
  <c r="G18" i="35"/>
  <c r="L18" i="35" s="1"/>
  <c r="K18" i="35" s="1"/>
  <c r="A18" i="35"/>
  <c r="O17" i="35"/>
  <c r="N17" i="35"/>
  <c r="M17" i="35" s="1"/>
  <c r="J17" i="35"/>
  <c r="I17" i="35"/>
  <c r="G17" i="35"/>
  <c r="L17" i="35" s="1"/>
  <c r="K17" i="35" s="1"/>
  <c r="A17" i="35"/>
  <c r="O16" i="35"/>
  <c r="J16" i="35"/>
  <c r="I16" i="35"/>
  <c r="N16" i="35" s="1"/>
  <c r="M16" i="35" s="1"/>
  <c r="G16" i="35"/>
  <c r="L16" i="35" s="1"/>
  <c r="K16" i="35" s="1"/>
  <c r="A16" i="35"/>
  <c r="I15" i="35"/>
  <c r="G15" i="35"/>
  <c r="I14" i="35"/>
  <c r="G14" i="35"/>
  <c r="I13" i="35"/>
  <c r="G13" i="35"/>
  <c r="I12" i="35"/>
  <c r="G12" i="35"/>
  <c r="O11" i="35"/>
  <c r="O12" i="35" s="1"/>
  <c r="O13" i="35" s="1"/>
  <c r="O14" i="35" s="1"/>
  <c r="O15" i="35" s="1"/>
  <c r="I11" i="35"/>
  <c r="G11" i="35"/>
  <c r="O10" i="35"/>
  <c r="I10" i="35"/>
  <c r="G10" i="35"/>
  <c r="A10" i="35"/>
  <c r="A11" i="35" s="1"/>
  <c r="A12" i="35" s="1"/>
  <c r="A13" i="35" s="1"/>
  <c r="A14" i="35" s="1"/>
  <c r="A15" i="35" s="1"/>
  <c r="I9" i="35"/>
  <c r="G9" i="35"/>
  <c r="A8" i="35"/>
  <c r="G2" i="35"/>
  <c r="E2" i="35"/>
  <c r="H53" i="8" l="1"/>
  <c r="F36" i="8"/>
  <c r="O14" i="2" l="1"/>
  <c r="O15" i="2"/>
  <c r="O16" i="2"/>
  <c r="O17" i="2"/>
  <c r="O18" i="2"/>
  <c r="O19" i="2"/>
  <c r="O20" i="2"/>
  <c r="O21" i="2"/>
  <c r="O22" i="2"/>
  <c r="O23" i="2"/>
  <c r="O24" i="2"/>
  <c r="O25" i="2"/>
  <c r="O26" i="2"/>
  <c r="O27" i="2"/>
  <c r="O28" i="2"/>
  <c r="O29" i="2"/>
  <c r="O30" i="2"/>
  <c r="O31" i="2"/>
  <c r="O32" i="2"/>
  <c r="O33" i="2"/>
  <c r="O34" i="2"/>
  <c r="O11" i="29"/>
  <c r="O12" i="29"/>
  <c r="O13" i="29"/>
  <c r="O14" i="29"/>
  <c r="O15" i="29"/>
  <c r="O16" i="29"/>
  <c r="O17" i="29"/>
  <c r="O18" i="29"/>
  <c r="O19" i="29"/>
  <c r="O20" i="29"/>
  <c r="O21" i="29"/>
  <c r="O22" i="29"/>
  <c r="O23" i="29"/>
  <c r="O24" i="29"/>
  <c r="O25" i="29"/>
  <c r="O26" i="29"/>
  <c r="O27" i="29"/>
  <c r="O28" i="29"/>
  <c r="O29" i="29"/>
  <c r="O30" i="29"/>
  <c r="O31" i="29"/>
  <c r="O32" i="29"/>
  <c r="O33" i="29"/>
  <c r="O34" i="29"/>
  <c r="O15" i="33"/>
  <c r="O16" i="33"/>
  <c r="O17" i="33"/>
  <c r="O18" i="33"/>
  <c r="O19" i="33"/>
  <c r="O20" i="33"/>
  <c r="O21" i="33"/>
  <c r="O22" i="33"/>
  <c r="O23" i="33"/>
  <c r="O24" i="33"/>
  <c r="O25" i="33"/>
  <c r="O26" i="33"/>
  <c r="O27" i="33"/>
  <c r="O28" i="33"/>
  <c r="O29" i="33"/>
  <c r="O30" i="33"/>
  <c r="O31" i="33"/>
  <c r="O32" i="33"/>
  <c r="O33" i="33"/>
  <c r="O34" i="33"/>
  <c r="O16" i="32"/>
  <c r="O17" i="32"/>
  <c r="O18" i="32"/>
  <c r="O19" i="32"/>
  <c r="O20" i="32"/>
  <c r="O21" i="32"/>
  <c r="O22" i="32"/>
  <c r="O23" i="32"/>
  <c r="O24" i="32"/>
  <c r="O25" i="32"/>
  <c r="O26" i="32"/>
  <c r="O27" i="32"/>
  <c r="O28" i="32"/>
  <c r="O29" i="32"/>
  <c r="O30" i="32"/>
  <c r="O31" i="32"/>
  <c r="O32" i="32"/>
  <c r="O33" i="32"/>
  <c r="O34" i="32"/>
  <c r="O9" i="29"/>
  <c r="O10" i="29" s="1"/>
  <c r="A10" i="2"/>
  <c r="A11" i="2" s="1"/>
  <c r="A12" i="2" s="1"/>
  <c r="A13" i="2" s="1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11" i="29"/>
  <c r="A12" i="29"/>
  <c r="A13" i="29"/>
  <c r="A14" i="29"/>
  <c r="A15" i="29"/>
  <c r="A16" i="29"/>
  <c r="A17" i="29"/>
  <c r="A18" i="29"/>
  <c r="A19" i="29"/>
  <c r="A20" i="29"/>
  <c r="A21" i="29"/>
  <c r="A22" i="29"/>
  <c r="A23" i="29"/>
  <c r="A24" i="29"/>
  <c r="A25" i="29"/>
  <c r="A26" i="29"/>
  <c r="A27" i="29"/>
  <c r="A28" i="29"/>
  <c r="A29" i="29"/>
  <c r="A30" i="29"/>
  <c r="A31" i="29"/>
  <c r="A32" i="29"/>
  <c r="A33" i="29"/>
  <c r="A34" i="29"/>
  <c r="A9" i="29"/>
  <c r="A10" i="29" s="1"/>
  <c r="A16" i="32"/>
  <c r="A17" i="32"/>
  <c r="A18" i="32"/>
  <c r="A19" i="32"/>
  <c r="A20" i="32"/>
  <c r="A21" i="32"/>
  <c r="A22" i="32"/>
  <c r="A23" i="32"/>
  <c r="A24" i="32"/>
  <c r="A25" i="32"/>
  <c r="A26" i="32"/>
  <c r="A27" i="32"/>
  <c r="A28" i="32"/>
  <c r="A29" i="32"/>
  <c r="A30" i="32"/>
  <c r="A31" i="32"/>
  <c r="A32" i="32"/>
  <c r="A33" i="32"/>
  <c r="A34" i="32"/>
  <c r="A15" i="33"/>
  <c r="A16" i="33"/>
  <c r="A17" i="33"/>
  <c r="A18" i="33"/>
  <c r="A19" i="33"/>
  <c r="A20" i="33"/>
  <c r="A21" i="33"/>
  <c r="A22" i="33"/>
  <c r="A23" i="33"/>
  <c r="A24" i="33"/>
  <c r="A25" i="33"/>
  <c r="A26" i="33"/>
  <c r="A27" i="33"/>
  <c r="A28" i="33"/>
  <c r="A29" i="33"/>
  <c r="A30" i="33"/>
  <c r="A31" i="33"/>
  <c r="A32" i="33"/>
  <c r="A33" i="33"/>
  <c r="A34" i="33"/>
  <c r="A18" i="5"/>
  <c r="A19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O18" i="5"/>
  <c r="O19" i="5"/>
  <c r="O20" i="5"/>
  <c r="O21" i="5"/>
  <c r="O22" i="5"/>
  <c r="O23" i="5"/>
  <c r="O24" i="5"/>
  <c r="O25" i="5"/>
  <c r="O26" i="5"/>
  <c r="O27" i="5"/>
  <c r="O28" i="5"/>
  <c r="O29" i="5"/>
  <c r="O30" i="5"/>
  <c r="O31" i="5"/>
  <c r="O32" i="5"/>
  <c r="O33" i="5"/>
  <c r="O34" i="5"/>
  <c r="I14" i="33" l="1"/>
  <c r="G14" i="33"/>
  <c r="A35" i="33"/>
  <c r="J34" i="33"/>
  <c r="I34" i="33"/>
  <c r="N34" i="33" s="1"/>
  <c r="M34" i="33" s="1"/>
  <c r="G34" i="33"/>
  <c r="L34" i="33" s="1"/>
  <c r="K34" i="33" s="1"/>
  <c r="J33" i="33"/>
  <c r="I33" i="33"/>
  <c r="N33" i="33" s="1"/>
  <c r="M33" i="33" s="1"/>
  <c r="G33" i="33"/>
  <c r="L33" i="33" s="1"/>
  <c r="K33" i="33" s="1"/>
  <c r="J32" i="33"/>
  <c r="I32" i="33"/>
  <c r="N32" i="33" s="1"/>
  <c r="M32" i="33" s="1"/>
  <c r="G32" i="33"/>
  <c r="L32" i="33" s="1"/>
  <c r="K32" i="33" s="1"/>
  <c r="J31" i="33"/>
  <c r="I31" i="33"/>
  <c r="N31" i="33" s="1"/>
  <c r="M31" i="33" s="1"/>
  <c r="G31" i="33"/>
  <c r="L31" i="33" s="1"/>
  <c r="K31" i="33" s="1"/>
  <c r="J30" i="33"/>
  <c r="I30" i="33"/>
  <c r="N30" i="33" s="1"/>
  <c r="M30" i="33" s="1"/>
  <c r="G30" i="33"/>
  <c r="L30" i="33" s="1"/>
  <c r="K30" i="33" s="1"/>
  <c r="J29" i="33"/>
  <c r="I29" i="33"/>
  <c r="N29" i="33" s="1"/>
  <c r="M29" i="33" s="1"/>
  <c r="G29" i="33"/>
  <c r="L29" i="33" s="1"/>
  <c r="K29" i="33" s="1"/>
  <c r="N28" i="33"/>
  <c r="M28" i="33" s="1"/>
  <c r="J28" i="33"/>
  <c r="I28" i="33"/>
  <c r="G28" i="33"/>
  <c r="L28" i="33" s="1"/>
  <c r="K28" i="33" s="1"/>
  <c r="J27" i="33"/>
  <c r="I27" i="33"/>
  <c r="N27" i="33" s="1"/>
  <c r="M27" i="33" s="1"/>
  <c r="G27" i="33"/>
  <c r="L27" i="33" s="1"/>
  <c r="K27" i="33" s="1"/>
  <c r="L26" i="33"/>
  <c r="K26" i="33" s="1"/>
  <c r="J26" i="33"/>
  <c r="I26" i="33"/>
  <c r="N26" i="33" s="1"/>
  <c r="M26" i="33" s="1"/>
  <c r="G26" i="33"/>
  <c r="J25" i="33"/>
  <c r="I25" i="33"/>
  <c r="N25" i="33" s="1"/>
  <c r="M25" i="33" s="1"/>
  <c r="G25" i="33"/>
  <c r="L25" i="33" s="1"/>
  <c r="K25" i="33" s="1"/>
  <c r="J24" i="33"/>
  <c r="I24" i="33"/>
  <c r="N24" i="33" s="1"/>
  <c r="M24" i="33" s="1"/>
  <c r="G24" i="33"/>
  <c r="L24" i="33" s="1"/>
  <c r="K24" i="33" s="1"/>
  <c r="J23" i="33"/>
  <c r="I23" i="33"/>
  <c r="N23" i="33" s="1"/>
  <c r="M23" i="33" s="1"/>
  <c r="G23" i="33"/>
  <c r="L23" i="33" s="1"/>
  <c r="K23" i="33" s="1"/>
  <c r="L22" i="33"/>
  <c r="K22" i="33" s="1"/>
  <c r="J22" i="33"/>
  <c r="I22" i="33"/>
  <c r="N22" i="33" s="1"/>
  <c r="M22" i="33" s="1"/>
  <c r="G22" i="33"/>
  <c r="J21" i="33"/>
  <c r="I21" i="33"/>
  <c r="N21" i="33" s="1"/>
  <c r="M21" i="33" s="1"/>
  <c r="G21" i="33"/>
  <c r="L21" i="33" s="1"/>
  <c r="K21" i="33" s="1"/>
  <c r="N20" i="33"/>
  <c r="M20" i="33" s="1"/>
  <c r="J20" i="33"/>
  <c r="I20" i="33"/>
  <c r="G20" i="33"/>
  <c r="L20" i="33" s="1"/>
  <c r="K20" i="33" s="1"/>
  <c r="J19" i="33"/>
  <c r="I19" i="33"/>
  <c r="N19" i="33" s="1"/>
  <c r="M19" i="33" s="1"/>
  <c r="G19" i="33"/>
  <c r="L19" i="33" s="1"/>
  <c r="K19" i="33" s="1"/>
  <c r="L18" i="33"/>
  <c r="K18" i="33" s="1"/>
  <c r="J18" i="33"/>
  <c r="I18" i="33"/>
  <c r="N18" i="33" s="1"/>
  <c r="M18" i="33" s="1"/>
  <c r="G18" i="33"/>
  <c r="J17" i="33"/>
  <c r="I17" i="33"/>
  <c r="N17" i="33" s="1"/>
  <c r="M17" i="33" s="1"/>
  <c r="G17" i="33"/>
  <c r="L17" i="33" s="1"/>
  <c r="K17" i="33" s="1"/>
  <c r="J16" i="33"/>
  <c r="I16" i="33"/>
  <c r="N16" i="33" s="1"/>
  <c r="M16" i="33" s="1"/>
  <c r="G16" i="33"/>
  <c r="L16" i="33" s="1"/>
  <c r="K16" i="33" s="1"/>
  <c r="J15" i="33"/>
  <c r="I15" i="33"/>
  <c r="N15" i="33" s="1"/>
  <c r="M15" i="33" s="1"/>
  <c r="G15" i="33"/>
  <c r="L15" i="33" s="1"/>
  <c r="K15" i="33" s="1"/>
  <c r="I13" i="33"/>
  <c r="G13" i="33"/>
  <c r="I12" i="33"/>
  <c r="G12" i="33"/>
  <c r="I11" i="33"/>
  <c r="G11" i="33"/>
  <c r="I10" i="33"/>
  <c r="G10" i="33"/>
  <c r="I9" i="33"/>
  <c r="G9" i="33"/>
  <c r="A8" i="33"/>
  <c r="A11" i="33" s="1"/>
  <c r="A12" i="33" s="1"/>
  <c r="A13" i="33" s="1"/>
  <c r="A14" i="33" s="1"/>
  <c r="G2" i="33"/>
  <c r="E2" i="33"/>
  <c r="A35" i="32"/>
  <c r="J34" i="32"/>
  <c r="I34" i="32"/>
  <c r="N34" i="32" s="1"/>
  <c r="M34" i="32" s="1"/>
  <c r="G34" i="32"/>
  <c r="L34" i="32" s="1"/>
  <c r="K34" i="32" s="1"/>
  <c r="N33" i="32"/>
  <c r="M33" i="32" s="1"/>
  <c r="J33" i="32"/>
  <c r="I33" i="32"/>
  <c r="G33" i="32"/>
  <c r="L33" i="32" s="1"/>
  <c r="K33" i="32" s="1"/>
  <c r="J32" i="32"/>
  <c r="I32" i="32"/>
  <c r="N32" i="32" s="1"/>
  <c r="M32" i="32" s="1"/>
  <c r="G32" i="32"/>
  <c r="L32" i="32" s="1"/>
  <c r="K32" i="32" s="1"/>
  <c r="J31" i="32"/>
  <c r="I31" i="32"/>
  <c r="N31" i="32" s="1"/>
  <c r="M31" i="32" s="1"/>
  <c r="G31" i="32"/>
  <c r="L31" i="32" s="1"/>
  <c r="K31" i="32" s="1"/>
  <c r="J30" i="32"/>
  <c r="I30" i="32"/>
  <c r="N30" i="32" s="1"/>
  <c r="M30" i="32" s="1"/>
  <c r="G30" i="32"/>
  <c r="L30" i="32" s="1"/>
  <c r="K30" i="32" s="1"/>
  <c r="J29" i="32"/>
  <c r="I29" i="32"/>
  <c r="N29" i="32" s="1"/>
  <c r="M29" i="32" s="1"/>
  <c r="G29" i="32"/>
  <c r="L29" i="32" s="1"/>
  <c r="K29" i="32" s="1"/>
  <c r="J28" i="32"/>
  <c r="I28" i="32"/>
  <c r="N28" i="32" s="1"/>
  <c r="M28" i="32" s="1"/>
  <c r="G28" i="32"/>
  <c r="L28" i="32" s="1"/>
  <c r="K28" i="32" s="1"/>
  <c r="J27" i="32"/>
  <c r="I27" i="32"/>
  <c r="N27" i="32" s="1"/>
  <c r="M27" i="32" s="1"/>
  <c r="G27" i="32"/>
  <c r="L27" i="32" s="1"/>
  <c r="K27" i="32" s="1"/>
  <c r="J26" i="32"/>
  <c r="I26" i="32"/>
  <c r="N26" i="32" s="1"/>
  <c r="M26" i="32" s="1"/>
  <c r="G26" i="32"/>
  <c r="L26" i="32" s="1"/>
  <c r="K26" i="32" s="1"/>
  <c r="J25" i="32"/>
  <c r="I25" i="32"/>
  <c r="N25" i="32" s="1"/>
  <c r="M25" i="32" s="1"/>
  <c r="G25" i="32"/>
  <c r="L25" i="32" s="1"/>
  <c r="K25" i="32" s="1"/>
  <c r="J24" i="32"/>
  <c r="I24" i="32"/>
  <c r="N24" i="32" s="1"/>
  <c r="M24" i="32" s="1"/>
  <c r="G24" i="32"/>
  <c r="L24" i="32" s="1"/>
  <c r="K24" i="32" s="1"/>
  <c r="J23" i="32"/>
  <c r="I23" i="32"/>
  <c r="N23" i="32" s="1"/>
  <c r="M23" i="32" s="1"/>
  <c r="G23" i="32"/>
  <c r="L23" i="32" s="1"/>
  <c r="K23" i="32" s="1"/>
  <c r="J22" i="32"/>
  <c r="I22" i="32"/>
  <c r="N22" i="32" s="1"/>
  <c r="M22" i="32" s="1"/>
  <c r="G22" i="32"/>
  <c r="L22" i="32" s="1"/>
  <c r="K22" i="32" s="1"/>
  <c r="N21" i="32"/>
  <c r="M21" i="32" s="1"/>
  <c r="J21" i="32"/>
  <c r="I21" i="32"/>
  <c r="G21" i="32"/>
  <c r="L21" i="32" s="1"/>
  <c r="K21" i="32" s="1"/>
  <c r="J20" i="32"/>
  <c r="I20" i="32"/>
  <c r="N20" i="32" s="1"/>
  <c r="M20" i="32" s="1"/>
  <c r="G20" i="32"/>
  <c r="L20" i="32" s="1"/>
  <c r="K20" i="32" s="1"/>
  <c r="L19" i="32"/>
  <c r="K19" i="32" s="1"/>
  <c r="J19" i="32"/>
  <c r="I19" i="32"/>
  <c r="N19" i="32" s="1"/>
  <c r="M19" i="32" s="1"/>
  <c r="G19" i="32"/>
  <c r="J18" i="32"/>
  <c r="I18" i="32"/>
  <c r="N18" i="32" s="1"/>
  <c r="M18" i="32" s="1"/>
  <c r="G18" i="32"/>
  <c r="L18" i="32" s="1"/>
  <c r="K18" i="32" s="1"/>
  <c r="J17" i="32"/>
  <c r="I17" i="32"/>
  <c r="N17" i="32" s="1"/>
  <c r="M17" i="32" s="1"/>
  <c r="G17" i="32"/>
  <c r="L17" i="32" s="1"/>
  <c r="K17" i="32" s="1"/>
  <c r="J16" i="32"/>
  <c r="I16" i="32"/>
  <c r="N16" i="32" s="1"/>
  <c r="M16" i="32" s="1"/>
  <c r="G16" i="32"/>
  <c r="L16" i="32" s="1"/>
  <c r="K16" i="32" s="1"/>
  <c r="I15" i="32"/>
  <c r="N15" i="32" s="1"/>
  <c r="M15" i="32" s="1"/>
  <c r="G15" i="32"/>
  <c r="I14" i="32"/>
  <c r="N14" i="32" s="1"/>
  <c r="M14" i="32" s="1"/>
  <c r="G14" i="32"/>
  <c r="I13" i="32"/>
  <c r="G13" i="32"/>
  <c r="I12" i="32"/>
  <c r="G12" i="32"/>
  <c r="I11" i="32"/>
  <c r="G11" i="32"/>
  <c r="I10" i="32"/>
  <c r="G10" i="32"/>
  <c r="I9" i="32"/>
  <c r="G9" i="32"/>
  <c r="A8" i="32"/>
  <c r="A14" i="32" s="1"/>
  <c r="A15" i="32" s="1"/>
  <c r="G2" i="32"/>
  <c r="E2" i="32"/>
  <c r="A35" i="29"/>
  <c r="J34" i="29"/>
  <c r="I34" i="29"/>
  <c r="N34" i="29" s="1"/>
  <c r="M34" i="29" s="1"/>
  <c r="G34" i="29"/>
  <c r="L34" i="29" s="1"/>
  <c r="K34" i="29" s="1"/>
  <c r="J33" i="29"/>
  <c r="I33" i="29"/>
  <c r="N33" i="29" s="1"/>
  <c r="M33" i="29" s="1"/>
  <c r="G33" i="29"/>
  <c r="L33" i="29" s="1"/>
  <c r="K33" i="29" s="1"/>
  <c r="N32" i="29"/>
  <c r="M32" i="29" s="1"/>
  <c r="J32" i="29"/>
  <c r="I32" i="29"/>
  <c r="G32" i="29"/>
  <c r="L32" i="29" s="1"/>
  <c r="K32" i="29" s="1"/>
  <c r="J31" i="29"/>
  <c r="I31" i="29"/>
  <c r="N31" i="29" s="1"/>
  <c r="M31" i="29" s="1"/>
  <c r="G31" i="29"/>
  <c r="L31" i="29" s="1"/>
  <c r="K31" i="29" s="1"/>
  <c r="J30" i="29"/>
  <c r="I30" i="29"/>
  <c r="N30" i="29" s="1"/>
  <c r="M30" i="29" s="1"/>
  <c r="G30" i="29"/>
  <c r="L30" i="29" s="1"/>
  <c r="K30" i="29" s="1"/>
  <c r="J29" i="29"/>
  <c r="I29" i="29"/>
  <c r="N29" i="29" s="1"/>
  <c r="M29" i="29" s="1"/>
  <c r="G29" i="29"/>
  <c r="L29" i="29" s="1"/>
  <c r="K29" i="29" s="1"/>
  <c r="J28" i="29"/>
  <c r="I28" i="29"/>
  <c r="N28" i="29" s="1"/>
  <c r="M28" i="29" s="1"/>
  <c r="G28" i="29"/>
  <c r="L28" i="29" s="1"/>
  <c r="K28" i="29" s="1"/>
  <c r="J27" i="29"/>
  <c r="I27" i="29"/>
  <c r="N27" i="29" s="1"/>
  <c r="M27" i="29" s="1"/>
  <c r="G27" i="29"/>
  <c r="L27" i="29" s="1"/>
  <c r="K27" i="29" s="1"/>
  <c r="J26" i="29"/>
  <c r="I26" i="29"/>
  <c r="N26" i="29" s="1"/>
  <c r="M26" i="29" s="1"/>
  <c r="G26" i="29"/>
  <c r="L26" i="29" s="1"/>
  <c r="K26" i="29" s="1"/>
  <c r="J25" i="29"/>
  <c r="I25" i="29"/>
  <c r="N25" i="29" s="1"/>
  <c r="M25" i="29" s="1"/>
  <c r="G25" i="29"/>
  <c r="L25" i="29" s="1"/>
  <c r="K25" i="29" s="1"/>
  <c r="J24" i="29"/>
  <c r="I24" i="29"/>
  <c r="N24" i="29" s="1"/>
  <c r="M24" i="29" s="1"/>
  <c r="G24" i="29"/>
  <c r="L24" i="29" s="1"/>
  <c r="K24" i="29" s="1"/>
  <c r="J23" i="29"/>
  <c r="I23" i="29"/>
  <c r="N23" i="29" s="1"/>
  <c r="M23" i="29" s="1"/>
  <c r="G23" i="29"/>
  <c r="L23" i="29" s="1"/>
  <c r="K23" i="29" s="1"/>
  <c r="J22" i="29"/>
  <c r="I22" i="29"/>
  <c r="N22" i="29" s="1"/>
  <c r="M22" i="29" s="1"/>
  <c r="G22" i="29"/>
  <c r="L22" i="29" s="1"/>
  <c r="K22" i="29" s="1"/>
  <c r="J21" i="29"/>
  <c r="I21" i="29"/>
  <c r="N21" i="29" s="1"/>
  <c r="M21" i="29" s="1"/>
  <c r="G21" i="29"/>
  <c r="L21" i="29" s="1"/>
  <c r="K21" i="29" s="1"/>
  <c r="N20" i="29"/>
  <c r="M20" i="29" s="1"/>
  <c r="J20" i="29"/>
  <c r="I20" i="29"/>
  <c r="G20" i="29"/>
  <c r="L20" i="29" s="1"/>
  <c r="K20" i="29" s="1"/>
  <c r="J19" i="29"/>
  <c r="I19" i="29"/>
  <c r="N19" i="29" s="1"/>
  <c r="M19" i="29" s="1"/>
  <c r="G19" i="29"/>
  <c r="L19" i="29" s="1"/>
  <c r="K19" i="29" s="1"/>
  <c r="J18" i="29"/>
  <c r="I18" i="29"/>
  <c r="N18" i="29" s="1"/>
  <c r="M18" i="29" s="1"/>
  <c r="G18" i="29"/>
  <c r="L18" i="29" s="1"/>
  <c r="K18" i="29" s="1"/>
  <c r="J17" i="29"/>
  <c r="I17" i="29"/>
  <c r="N17" i="29" s="1"/>
  <c r="M17" i="29" s="1"/>
  <c r="G17" i="29"/>
  <c r="L17" i="29" s="1"/>
  <c r="K17" i="29" s="1"/>
  <c r="N16" i="29"/>
  <c r="M16" i="29" s="1"/>
  <c r="J16" i="29"/>
  <c r="I16" i="29"/>
  <c r="G16" i="29"/>
  <c r="L16" i="29" s="1"/>
  <c r="K16" i="29" s="1"/>
  <c r="J15" i="29"/>
  <c r="I15" i="29"/>
  <c r="N15" i="29" s="1"/>
  <c r="M15" i="29" s="1"/>
  <c r="G15" i="29"/>
  <c r="L15" i="29" s="1"/>
  <c r="K15" i="29" s="1"/>
  <c r="J14" i="29"/>
  <c r="I14" i="29"/>
  <c r="N14" i="29" s="1"/>
  <c r="M14" i="29" s="1"/>
  <c r="G14" i="29"/>
  <c r="L14" i="29" s="1"/>
  <c r="K14" i="29" s="1"/>
  <c r="J13" i="29"/>
  <c r="I13" i="29"/>
  <c r="N13" i="29" s="1"/>
  <c r="M13" i="29" s="1"/>
  <c r="G13" i="29"/>
  <c r="L13" i="29" s="1"/>
  <c r="K13" i="29" s="1"/>
  <c r="J12" i="29"/>
  <c r="I12" i="29"/>
  <c r="N12" i="29" s="1"/>
  <c r="M12" i="29" s="1"/>
  <c r="G12" i="29"/>
  <c r="L12" i="29" s="1"/>
  <c r="K12" i="29" s="1"/>
  <c r="J11" i="29"/>
  <c r="I11" i="29"/>
  <c r="N11" i="29" s="1"/>
  <c r="M11" i="29" s="1"/>
  <c r="G11" i="29"/>
  <c r="L11" i="29" s="1"/>
  <c r="K11" i="29" s="1"/>
  <c r="I10" i="29"/>
  <c r="N10" i="29" s="1"/>
  <c r="G10" i="29"/>
  <c r="L10" i="29" s="1"/>
  <c r="K10" i="29" s="1"/>
  <c r="I9" i="29"/>
  <c r="N9" i="29" s="1"/>
  <c r="G9" i="29"/>
  <c r="L9" i="29" s="1"/>
  <c r="J9" i="29"/>
  <c r="J10" i="29" s="1"/>
  <c r="A8" i="29"/>
  <c r="G2" i="29"/>
  <c r="E2" i="29"/>
  <c r="K9" i="29" l="1"/>
  <c r="M10" i="29"/>
  <c r="M9" i="29"/>
  <c r="B8" i="10" l="1"/>
  <c r="D8" i="10"/>
  <c r="F8" i="10"/>
  <c r="H8" i="10"/>
  <c r="H7" i="9"/>
  <c r="F7" i="9"/>
  <c r="D7" i="9"/>
  <c r="B7" i="9"/>
  <c r="G7" i="8"/>
  <c r="G8" i="8"/>
  <c r="F15" i="8" s="1"/>
  <c r="G9" i="8"/>
  <c r="B15" i="8" s="1"/>
  <c r="D15" i="8" s="1"/>
  <c r="F26" i="8"/>
  <c r="F28" i="8"/>
  <c r="F30" i="8"/>
  <c r="F32" i="8"/>
  <c r="F34" i="8"/>
  <c r="H34" i="8"/>
  <c r="H36" i="8"/>
  <c r="F38" i="8"/>
  <c r="H38" i="8"/>
  <c r="F40" i="8"/>
  <c r="H40" i="8"/>
  <c r="F42" i="8"/>
  <c r="H42" i="8"/>
  <c r="F45" i="8"/>
  <c r="H45" i="8"/>
  <c r="F47" i="8"/>
  <c r="H47" i="8"/>
  <c r="F49" i="8"/>
  <c r="H49" i="8"/>
  <c r="F53" i="8"/>
  <c r="F54" i="8"/>
  <c r="H54" i="8"/>
  <c r="F55" i="8"/>
  <c r="F56" i="8"/>
  <c r="F57" i="8"/>
  <c r="F61" i="8"/>
  <c r="F62" i="8"/>
  <c r="E2" i="5"/>
  <c r="G2" i="5"/>
  <c r="A8" i="5"/>
  <c r="A10" i="5" s="1"/>
  <c r="A11" i="5" s="1"/>
  <c r="A12" i="5" s="1"/>
  <c r="A13" i="5" s="1"/>
  <c r="A14" i="5" s="1"/>
  <c r="A15" i="5" s="1"/>
  <c r="A16" i="5" s="1"/>
  <c r="A17" i="5" s="1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L19" i="5" s="1"/>
  <c r="K19" i="5" s="1"/>
  <c r="I19" i="5"/>
  <c r="N19" i="5"/>
  <c r="M19" i="5" s="1"/>
  <c r="J19" i="5"/>
  <c r="G20" i="5"/>
  <c r="L20" i="5"/>
  <c r="K20" i="5" s="1"/>
  <c r="I20" i="5"/>
  <c r="N20" i="5" s="1"/>
  <c r="M20" i="5" s="1"/>
  <c r="J20" i="5"/>
  <c r="G21" i="5"/>
  <c r="L21" i="5" s="1"/>
  <c r="K21" i="5" s="1"/>
  <c r="I21" i="5"/>
  <c r="N21" i="5" s="1"/>
  <c r="M21" i="5" s="1"/>
  <c r="J21" i="5"/>
  <c r="G22" i="5"/>
  <c r="L22" i="5" s="1"/>
  <c r="K22" i="5" s="1"/>
  <c r="I22" i="5"/>
  <c r="N22" i="5"/>
  <c r="M22" i="5" s="1"/>
  <c r="J22" i="5"/>
  <c r="G23" i="5"/>
  <c r="L23" i="5" s="1"/>
  <c r="K23" i="5" s="1"/>
  <c r="I23" i="5"/>
  <c r="N23" i="5"/>
  <c r="M23" i="5" s="1"/>
  <c r="J23" i="5"/>
  <c r="G24" i="5"/>
  <c r="L24" i="5"/>
  <c r="K24" i="5" s="1"/>
  <c r="I24" i="5"/>
  <c r="N24" i="5" s="1"/>
  <c r="M24" i="5" s="1"/>
  <c r="J24" i="5"/>
  <c r="G25" i="5"/>
  <c r="L25" i="5" s="1"/>
  <c r="K25" i="5" s="1"/>
  <c r="I25" i="5"/>
  <c r="N25" i="5" s="1"/>
  <c r="M25" i="5" s="1"/>
  <c r="J25" i="5"/>
  <c r="G26" i="5"/>
  <c r="L26" i="5" s="1"/>
  <c r="K26" i="5" s="1"/>
  <c r="I26" i="5"/>
  <c r="N26" i="5"/>
  <c r="M26" i="5" s="1"/>
  <c r="J26" i="5"/>
  <c r="G27" i="5"/>
  <c r="L27" i="5" s="1"/>
  <c r="K27" i="5" s="1"/>
  <c r="I27" i="5"/>
  <c r="N27" i="5"/>
  <c r="M27" i="5" s="1"/>
  <c r="J27" i="5"/>
  <c r="G28" i="5"/>
  <c r="L28" i="5" s="1"/>
  <c r="K28" i="5" s="1"/>
  <c r="I28" i="5"/>
  <c r="N28" i="5" s="1"/>
  <c r="M28" i="5" s="1"/>
  <c r="J28" i="5"/>
  <c r="G29" i="5"/>
  <c r="L29" i="5" s="1"/>
  <c r="K29" i="5" s="1"/>
  <c r="I29" i="5"/>
  <c r="N29" i="5" s="1"/>
  <c r="M29" i="5" s="1"/>
  <c r="J29" i="5"/>
  <c r="G30" i="5"/>
  <c r="L30" i="5" s="1"/>
  <c r="K30" i="5" s="1"/>
  <c r="I30" i="5"/>
  <c r="N30" i="5" s="1"/>
  <c r="M30" i="5" s="1"/>
  <c r="J30" i="5"/>
  <c r="G31" i="5"/>
  <c r="L31" i="5" s="1"/>
  <c r="K31" i="5" s="1"/>
  <c r="I31" i="5"/>
  <c r="N31" i="5" s="1"/>
  <c r="M31" i="5" s="1"/>
  <c r="J31" i="5"/>
  <c r="G32" i="5"/>
  <c r="L32" i="5"/>
  <c r="K32" i="5" s="1"/>
  <c r="I32" i="5"/>
  <c r="N32" i="5" s="1"/>
  <c r="M32" i="5" s="1"/>
  <c r="J32" i="5"/>
  <c r="G33" i="5"/>
  <c r="L33" i="5" s="1"/>
  <c r="K33" i="5" s="1"/>
  <c r="I33" i="5"/>
  <c r="N33" i="5" s="1"/>
  <c r="M33" i="5" s="1"/>
  <c r="J33" i="5"/>
  <c r="G34" i="5"/>
  <c r="L34" i="5" s="1"/>
  <c r="K34" i="5" s="1"/>
  <c r="I34" i="5"/>
  <c r="N34" i="5" s="1"/>
  <c r="M34" i="5" s="1"/>
  <c r="J34" i="5"/>
  <c r="A35" i="5"/>
  <c r="E2" i="2"/>
  <c r="G2" i="2"/>
  <c r="O8" i="2"/>
  <c r="G9" i="2"/>
  <c r="I9" i="2"/>
  <c r="G10" i="2"/>
  <c r="I10" i="2"/>
  <c r="G11" i="2"/>
  <c r="I11" i="2"/>
  <c r="G12" i="2"/>
  <c r="I12" i="2"/>
  <c r="G13" i="2"/>
  <c r="I13" i="2"/>
  <c r="G14" i="2"/>
  <c r="I14" i="2"/>
  <c r="G15" i="2"/>
  <c r="I15" i="2"/>
  <c r="G16" i="2"/>
  <c r="I16" i="2"/>
  <c r="G17" i="2"/>
  <c r="L17" i="2" s="1"/>
  <c r="K17" i="2" s="1"/>
  <c r="I17" i="2"/>
  <c r="N17" i="2" s="1"/>
  <c r="M17" i="2" s="1"/>
  <c r="G18" i="2"/>
  <c r="I18" i="2"/>
  <c r="G19" i="2"/>
  <c r="L19" i="2" s="1"/>
  <c r="K19" i="2" s="1"/>
  <c r="I19" i="2"/>
  <c r="N19" i="2" s="1"/>
  <c r="M19" i="2" s="1"/>
  <c r="G20" i="2"/>
  <c r="L20" i="2" s="1"/>
  <c r="K20" i="2" s="1"/>
  <c r="I20" i="2"/>
  <c r="N20" i="2" s="1"/>
  <c r="M20" i="2" s="1"/>
  <c r="J21" i="2"/>
  <c r="G21" i="2"/>
  <c r="L21" i="2" s="1"/>
  <c r="K21" i="2" s="1"/>
  <c r="I21" i="2"/>
  <c r="N21" i="2" s="1"/>
  <c r="M21" i="2" s="1"/>
  <c r="G22" i="2"/>
  <c r="L22" i="2" s="1"/>
  <c r="K22" i="2" s="1"/>
  <c r="I22" i="2"/>
  <c r="N22" i="2" s="1"/>
  <c r="M22" i="2" s="1"/>
  <c r="J22" i="2"/>
  <c r="G23" i="2"/>
  <c r="L23" i="2" s="1"/>
  <c r="K23" i="2" s="1"/>
  <c r="I23" i="2"/>
  <c r="N23" i="2" s="1"/>
  <c r="M23" i="2" s="1"/>
  <c r="J23" i="2"/>
  <c r="G24" i="2"/>
  <c r="L24" i="2" s="1"/>
  <c r="K24" i="2" s="1"/>
  <c r="I24" i="2"/>
  <c r="N24" i="2" s="1"/>
  <c r="M24" i="2" s="1"/>
  <c r="J24" i="2"/>
  <c r="G25" i="2"/>
  <c r="L25" i="2" s="1"/>
  <c r="K25" i="2" s="1"/>
  <c r="I25" i="2"/>
  <c r="N25" i="2" s="1"/>
  <c r="M25" i="2" s="1"/>
  <c r="J25" i="2"/>
  <c r="G26" i="2"/>
  <c r="L26" i="2" s="1"/>
  <c r="K26" i="2" s="1"/>
  <c r="I26" i="2"/>
  <c r="N26" i="2" s="1"/>
  <c r="M26" i="2" s="1"/>
  <c r="J26" i="2"/>
  <c r="G27" i="2"/>
  <c r="L27" i="2"/>
  <c r="K27" i="2" s="1"/>
  <c r="I27" i="2"/>
  <c r="N27" i="2" s="1"/>
  <c r="M27" i="2" s="1"/>
  <c r="J27" i="2"/>
  <c r="G28" i="2"/>
  <c r="L28" i="2" s="1"/>
  <c r="K28" i="2" s="1"/>
  <c r="I28" i="2"/>
  <c r="N28" i="2" s="1"/>
  <c r="M28" i="2" s="1"/>
  <c r="J28" i="2"/>
  <c r="G29" i="2"/>
  <c r="L29" i="2" s="1"/>
  <c r="K29" i="2" s="1"/>
  <c r="I29" i="2"/>
  <c r="N29" i="2"/>
  <c r="M29" i="2" s="1"/>
  <c r="J29" i="2"/>
  <c r="G30" i="2"/>
  <c r="L30" i="2" s="1"/>
  <c r="K30" i="2" s="1"/>
  <c r="I30" i="2"/>
  <c r="N30" i="2"/>
  <c r="M30" i="2" s="1"/>
  <c r="J30" i="2"/>
  <c r="G31" i="2"/>
  <c r="L31" i="2"/>
  <c r="K31" i="2" s="1"/>
  <c r="I31" i="2"/>
  <c r="N31" i="2" s="1"/>
  <c r="M31" i="2" s="1"/>
  <c r="J31" i="2"/>
  <c r="G32" i="2"/>
  <c r="L32" i="2" s="1"/>
  <c r="K32" i="2" s="1"/>
  <c r="I32" i="2"/>
  <c r="N32" i="2" s="1"/>
  <c r="M32" i="2" s="1"/>
  <c r="J32" i="2"/>
  <c r="G33" i="2"/>
  <c r="I33" i="2"/>
  <c r="N33" i="2" s="1"/>
  <c r="M33" i="2" s="1"/>
  <c r="J33" i="2"/>
  <c r="G34" i="2"/>
  <c r="L34" i="2" s="1"/>
  <c r="K34" i="2" s="1"/>
  <c r="I34" i="2"/>
  <c r="N34" i="2" s="1"/>
  <c r="M34" i="2" s="1"/>
  <c r="J34" i="2"/>
  <c r="A35" i="2"/>
  <c r="J17" i="2"/>
  <c r="J18" i="2"/>
  <c r="J19" i="2"/>
  <c r="J20" i="2"/>
  <c r="L18" i="2"/>
  <c r="K18" i="2" s="1"/>
  <c r="N18" i="2"/>
  <c r="M18" i="2" s="1"/>
  <c r="O10" i="2" l="1"/>
  <c r="O11" i="2" s="1"/>
  <c r="O13" i="2" s="1"/>
  <c r="O8" i="35"/>
  <c r="N16" i="2"/>
  <c r="M16" i="2" s="1"/>
  <c r="O8" i="33"/>
  <c r="O10" i="33" s="1"/>
  <c r="O11" i="33" s="1"/>
  <c r="O12" i="33" s="1"/>
  <c r="O13" i="33" s="1"/>
  <c r="O14" i="33" s="1"/>
  <c r="O8" i="32"/>
  <c r="O10" i="32" s="1"/>
  <c r="O11" i="32" s="1"/>
  <c r="O12" i="32" s="1"/>
  <c r="O13" i="32" s="1"/>
  <c r="O14" i="32" s="1"/>
  <c r="O15" i="32" s="1"/>
  <c r="O8" i="29"/>
  <c r="O8" i="5"/>
  <c r="O10" i="5" s="1"/>
  <c r="O11" i="5" s="1"/>
  <c r="O12" i="5" s="1"/>
  <c r="O13" i="5" s="1"/>
  <c r="O14" i="5" s="1"/>
  <c r="O15" i="5" s="1"/>
  <c r="O16" i="5" s="1"/>
  <c r="O17" i="5" s="1"/>
  <c r="B14" i="8"/>
  <c r="D14" i="8" s="1"/>
  <c r="D16" i="8" s="1"/>
  <c r="F25" i="8" s="1"/>
  <c r="F51" i="8" s="1"/>
  <c r="F14" i="8"/>
  <c r="H14" i="8" s="1"/>
  <c r="H15" i="8"/>
  <c r="G11" i="8"/>
  <c r="L33" i="2"/>
  <c r="K33" i="2" s="1"/>
  <c r="L16" i="2" l="1"/>
  <c r="K16" i="2" s="1"/>
  <c r="F16" i="8"/>
  <c r="H16" i="8"/>
  <c r="H25" i="8" s="1"/>
  <c r="H51" i="8" s="1"/>
  <c r="H66" i="8" s="1"/>
  <c r="N8" i="2" s="1"/>
  <c r="N9" i="2" s="1"/>
  <c r="B16" i="8"/>
  <c r="D25" i="8" s="1"/>
  <c r="D51" i="8" s="1"/>
  <c r="D52" i="8" s="1"/>
  <c r="D59" i="8" s="1"/>
  <c r="F60" i="8"/>
  <c r="F64" i="8" s="1"/>
  <c r="F52" i="8"/>
  <c r="F59" i="8" s="1"/>
  <c r="F66" i="8"/>
  <c r="L8" i="2" s="1"/>
  <c r="G16" i="8" l="1"/>
  <c r="G25" i="8" s="1"/>
  <c r="G51" i="8" s="1"/>
  <c r="G60" i="8" s="1"/>
  <c r="C16" i="8"/>
  <c r="E25" i="8" s="1"/>
  <c r="N10" i="2"/>
  <c r="N11" i="2" s="1"/>
  <c r="N12" i="2" s="1"/>
  <c r="N13" i="2" s="1"/>
  <c r="N14" i="2" s="1"/>
  <c r="N15" i="2" s="1"/>
  <c r="E59" i="8"/>
  <c r="D60" i="8"/>
  <c r="N35" i="2"/>
  <c r="N8" i="35" s="1"/>
  <c r="N9" i="35" s="1"/>
  <c r="H52" i="8"/>
  <c r="H59" i="8" s="1"/>
  <c r="G59" i="8" s="1"/>
  <c r="E51" i="8"/>
  <c r="E66" i="8" s="1"/>
  <c r="K8" i="2" s="1"/>
  <c r="H60" i="8"/>
  <c r="H64" i="8" s="1"/>
  <c r="D66" i="8"/>
  <c r="J8" i="2" s="1"/>
  <c r="L35" i="2"/>
  <c r="L8" i="35" s="1"/>
  <c r="L9" i="35" s="1"/>
  <c r="L9" i="2"/>
  <c r="D64" i="8" l="1"/>
  <c r="E64" i="8" s="1"/>
  <c r="L10" i="35"/>
  <c r="N10" i="35"/>
  <c r="N8" i="33"/>
  <c r="N9" i="33" s="1"/>
  <c r="N8" i="29"/>
  <c r="N8" i="32"/>
  <c r="N9" i="32" s="1"/>
  <c r="L8" i="29"/>
  <c r="L8" i="32"/>
  <c r="L9" i="32" s="1"/>
  <c r="L8" i="33"/>
  <c r="L9" i="33" s="1"/>
  <c r="G52" i="8"/>
  <c r="G66" i="8"/>
  <c r="M8" i="2" s="1"/>
  <c r="M8" i="35" s="1"/>
  <c r="E52" i="8"/>
  <c r="J35" i="2"/>
  <c r="J8" i="35" s="1"/>
  <c r="J9" i="35" s="1"/>
  <c r="J10" i="35" s="1"/>
  <c r="J11" i="35" s="1"/>
  <c r="J12" i="35" s="1"/>
  <c r="J13" i="35" s="1"/>
  <c r="J14" i="35" s="1"/>
  <c r="J15" i="35" s="1"/>
  <c r="J9" i="2"/>
  <c r="K9" i="2" s="1"/>
  <c r="L10" i="2"/>
  <c r="L11" i="2" s="1"/>
  <c r="L12" i="2" s="1"/>
  <c r="E60" i="8"/>
  <c r="N8" i="5"/>
  <c r="N9" i="5" s="1"/>
  <c r="N10" i="5" s="1"/>
  <c r="L8" i="5"/>
  <c r="L9" i="5" s="1"/>
  <c r="G64" i="8" l="1"/>
  <c r="L13" i="2"/>
  <c r="M10" i="35"/>
  <c r="N11" i="35"/>
  <c r="M9" i="35"/>
  <c r="K10" i="35"/>
  <c r="L11" i="35"/>
  <c r="K9" i="35"/>
  <c r="L10" i="32"/>
  <c r="M8" i="32"/>
  <c r="M8" i="33"/>
  <c r="M8" i="29"/>
  <c r="N10" i="32"/>
  <c r="N10" i="33"/>
  <c r="J8" i="33"/>
  <c r="J9" i="33" s="1"/>
  <c r="J10" i="33" s="1"/>
  <c r="J11" i="33" s="1"/>
  <c r="J12" i="33" s="1"/>
  <c r="J13" i="33" s="1"/>
  <c r="J14" i="33" s="1"/>
  <c r="J8" i="29"/>
  <c r="J8" i="32"/>
  <c r="J9" i="32" s="1"/>
  <c r="J10" i="32" s="1"/>
  <c r="J11" i="32" s="1"/>
  <c r="J12" i="32" s="1"/>
  <c r="J13" i="32" s="1"/>
  <c r="J14" i="32" s="1"/>
  <c r="J15" i="32" s="1"/>
  <c r="L10" i="33"/>
  <c r="M35" i="2"/>
  <c r="K35" i="2"/>
  <c r="K8" i="35" s="1"/>
  <c r="J8" i="5"/>
  <c r="J9" i="5" s="1"/>
  <c r="J10" i="5" s="1"/>
  <c r="J11" i="5" s="1"/>
  <c r="J12" i="5" s="1"/>
  <c r="J13" i="5" s="1"/>
  <c r="J14" i="5" s="1"/>
  <c r="J15" i="5" s="1"/>
  <c r="J16" i="5" s="1"/>
  <c r="J17" i="5" s="1"/>
  <c r="J18" i="5" s="1"/>
  <c r="J10" i="2"/>
  <c r="M9" i="2"/>
  <c r="N11" i="5"/>
  <c r="L10" i="5"/>
  <c r="L14" i="2" l="1"/>
  <c r="M11" i="35"/>
  <c r="N12" i="35"/>
  <c r="K11" i="35"/>
  <c r="L12" i="35"/>
  <c r="M10" i="2"/>
  <c r="J11" i="2"/>
  <c r="J12" i="2" s="1"/>
  <c r="K9" i="32"/>
  <c r="K10" i="33"/>
  <c r="L11" i="33"/>
  <c r="N11" i="33"/>
  <c r="M10" i="33"/>
  <c r="M10" i="32"/>
  <c r="N11" i="32"/>
  <c r="K8" i="29"/>
  <c r="K8" i="32"/>
  <c r="K8" i="33"/>
  <c r="K9" i="33"/>
  <c r="M9" i="33"/>
  <c r="M9" i="32"/>
  <c r="K10" i="32"/>
  <c r="L11" i="32"/>
  <c r="M8" i="5"/>
  <c r="K8" i="5"/>
  <c r="M9" i="5"/>
  <c r="K9" i="5"/>
  <c r="M10" i="5"/>
  <c r="K10" i="2"/>
  <c r="K10" i="5"/>
  <c r="L11" i="5"/>
  <c r="M11" i="5"/>
  <c r="N12" i="5"/>
  <c r="J13" i="2" l="1"/>
  <c r="M12" i="2"/>
  <c r="K12" i="2"/>
  <c r="L15" i="2"/>
  <c r="K12" i="35"/>
  <c r="L13" i="35"/>
  <c r="M12" i="35"/>
  <c r="N13" i="35"/>
  <c r="M11" i="2"/>
  <c r="K11" i="2"/>
  <c r="M11" i="33"/>
  <c r="N12" i="33"/>
  <c r="K11" i="33"/>
  <c r="L12" i="33"/>
  <c r="K11" i="32"/>
  <c r="L12" i="32"/>
  <c r="M11" i="32"/>
  <c r="N12" i="32"/>
  <c r="N13" i="5"/>
  <c r="M12" i="5"/>
  <c r="K11" i="5"/>
  <c r="L12" i="5"/>
  <c r="J14" i="2" l="1"/>
  <c r="M13" i="2"/>
  <c r="K13" i="2"/>
  <c r="M13" i="35"/>
  <c r="N14" i="35"/>
  <c r="K13" i="35"/>
  <c r="L14" i="35"/>
  <c r="K12" i="32"/>
  <c r="L13" i="32"/>
  <c r="M12" i="33"/>
  <c r="N13" i="33"/>
  <c r="M12" i="32"/>
  <c r="N13" i="32"/>
  <c r="M13" i="32" s="1"/>
  <c r="K12" i="33"/>
  <c r="L13" i="33"/>
  <c r="K12" i="5"/>
  <c r="L13" i="5"/>
  <c r="M13" i="5"/>
  <c r="N14" i="5"/>
  <c r="J15" i="2" l="1"/>
  <c r="M14" i="2"/>
  <c r="K14" i="2"/>
  <c r="K14" i="35"/>
  <c r="L15" i="35"/>
  <c r="K15" i="35" s="1"/>
  <c r="M14" i="35"/>
  <c r="N15" i="35"/>
  <c r="M15" i="35" s="1"/>
  <c r="K13" i="32"/>
  <c r="L14" i="32"/>
  <c r="K13" i="33"/>
  <c r="L14" i="33"/>
  <c r="K14" i="33" s="1"/>
  <c r="M13" i="33"/>
  <c r="N14" i="33"/>
  <c r="M14" i="33" s="1"/>
  <c r="K13" i="5"/>
  <c r="L14" i="5"/>
  <c r="M14" i="5"/>
  <c r="N15" i="5"/>
  <c r="J16" i="2" l="1"/>
  <c r="M15" i="2"/>
  <c r="K15" i="2"/>
  <c r="K14" i="32"/>
  <c r="L15" i="32"/>
  <c r="K15" i="32" s="1"/>
  <c r="K14" i="5"/>
  <c r="L15" i="5"/>
  <c r="M15" i="5"/>
  <c r="N16" i="5"/>
  <c r="L16" i="5" l="1"/>
  <c r="K15" i="5"/>
  <c r="N17" i="5"/>
  <c r="M16" i="5"/>
  <c r="N18" i="5" l="1"/>
  <c r="M18" i="5" s="1"/>
  <c r="M17" i="5"/>
  <c r="K16" i="5"/>
  <c r="L17" i="5"/>
  <c r="K17" i="5" l="1"/>
  <c r="L18" i="5"/>
  <c r="K18" i="5" s="1"/>
</calcChain>
</file>

<file path=xl/sharedStrings.xml><?xml version="1.0" encoding="utf-8"?>
<sst xmlns="http://schemas.openxmlformats.org/spreadsheetml/2006/main" count="576" uniqueCount="305">
  <si>
    <t xml:space="preserve"> </t>
  </si>
  <si>
    <t>of</t>
  </si>
  <si>
    <t>AC MODEL</t>
  </si>
  <si>
    <t>REGISTRATION NO.</t>
  </si>
  <si>
    <t>Inspector</t>
  </si>
  <si>
    <t>or</t>
  </si>
  <si>
    <t>Mechanic</t>
  </si>
  <si>
    <t>IN</t>
  </si>
  <si>
    <t>OUT</t>
  </si>
  <si>
    <t>INITALS</t>
  </si>
  <si>
    <t>LONGITUDINAL</t>
  </si>
  <si>
    <t>DATE</t>
  </si>
  <si>
    <t>WEIGHT</t>
  </si>
  <si>
    <t>ARM</t>
  </si>
  <si>
    <t>MOMENT</t>
  </si>
  <si>
    <t>S/N</t>
  </si>
  <si>
    <t xml:space="preserve">    DATE</t>
  </si>
  <si>
    <t>SCALE READING (LBS) CONFIGURATION</t>
  </si>
  <si>
    <t xml:space="preserve">       TARE</t>
  </si>
  <si>
    <t xml:space="preserve">          NET</t>
  </si>
  <si>
    <t xml:space="preserve"> .........</t>
  </si>
  <si>
    <t xml:space="preserve"> ........</t>
  </si>
  <si>
    <t xml:space="preserve">   TOTAL</t>
  </si>
  <si>
    <t>MOMEMT</t>
  </si>
  <si>
    <t>WEIGHT EMPTY DERIVATION</t>
  </si>
  <si>
    <t xml:space="preserve">  WEIGHT</t>
  </si>
  <si>
    <t xml:space="preserve">  ARM</t>
  </si>
  <si>
    <t xml:space="preserve">   ARM</t>
  </si>
  <si>
    <t>AIRCRAFT AS WEIGHED</t>
  </si>
  <si>
    <t>EMPTY WT CONFIGURATION</t>
  </si>
  <si>
    <t>WEIGHT EMPTY</t>
  </si>
  <si>
    <t>MOST FORWARD C.G.</t>
  </si>
  <si>
    <t>MOST AFT C.G.</t>
  </si>
  <si>
    <t>PREPARED BY</t>
  </si>
  <si>
    <t>+PILOT</t>
  </si>
  <si>
    <t xml:space="preserve">NEW EMPTY WEIGHT </t>
  </si>
  <si>
    <t>CONFIGURATION</t>
  </si>
  <si>
    <t>REGISTRATION</t>
  </si>
  <si>
    <t xml:space="preserve"> SERIAL</t>
  </si>
  <si>
    <t>NUMBER</t>
  </si>
  <si>
    <t xml:space="preserve"> NUMBER</t>
  </si>
  <si>
    <t xml:space="preserve">    ITEM</t>
  </si>
  <si>
    <t xml:space="preserve">   WEIGHT</t>
  </si>
  <si>
    <t xml:space="preserve">    HORIZ</t>
  </si>
  <si>
    <t xml:space="preserve">      LAT</t>
  </si>
  <si>
    <t>LAST ITEM                                                ------------------------------------------------------------</t>
  </si>
  <si>
    <t>WEIGHED</t>
  </si>
  <si>
    <t>REG</t>
  </si>
  <si>
    <t>SERIAL</t>
  </si>
  <si>
    <t>BY</t>
  </si>
  <si>
    <t>ITEM</t>
  </si>
  <si>
    <t>Long Arm</t>
  </si>
  <si>
    <t>Lat Arm</t>
  </si>
  <si>
    <t>INDICATORS:</t>
  </si>
  <si>
    <t>A/C E/W as Weighed</t>
  </si>
  <si>
    <t xml:space="preserve"> SERIAL NO .</t>
  </si>
  <si>
    <t xml:space="preserve"> Configuration:</t>
  </si>
  <si>
    <t xml:space="preserve">   DESCRIPTION OF EQUIPMENT</t>
  </si>
  <si>
    <t xml:space="preserve">         WEIGHT OF EQUIPMENT OR MODIFICATION</t>
  </si>
  <si>
    <t xml:space="preserve">                  CURRENT AIRCRAFT EMPTY  WEIGHT</t>
  </si>
  <si>
    <t xml:space="preserve">             OR MODIFICATION**</t>
  </si>
  <si>
    <t xml:space="preserve">                  LONGITUDINAL</t>
  </si>
  <si>
    <t xml:space="preserve">            LATERAL***</t>
  </si>
  <si>
    <t xml:space="preserve">               LONGITUDINAL</t>
  </si>
  <si>
    <t xml:space="preserve">      NOTE: USE .0001 for Sta. -0-</t>
  </si>
  <si>
    <t xml:space="preserve">       ARM</t>
  </si>
  <si>
    <t xml:space="preserve">  MOMENT</t>
  </si>
  <si>
    <t xml:space="preserve">      ARM</t>
  </si>
  <si>
    <t xml:space="preserve">      CG</t>
  </si>
  <si>
    <t xml:space="preserve">        CG</t>
  </si>
  <si>
    <t xml:space="preserve">   MOMENT</t>
  </si>
  <si>
    <t>Use (-) when item is removed</t>
  </si>
  <si>
    <t xml:space="preserve">                    * NOTE: Included in the Empty Weight are all Lubricants (except usable engine oil), Hydraulic Fluids, and Unuseable Fuel.</t>
  </si>
  <si>
    <t xml:space="preserve">                   **NOTE: The Weight and Arm Columns Reflect Component Weight and Its Actual Location in the Aircraft.</t>
  </si>
  <si>
    <t xml:space="preserve">                 ***NOTE: All Bell and Eurocopter Helicopters Left is Minus (-) and Right is Plus (+). Sikorsky is the Opposite.</t>
  </si>
  <si>
    <t>Last Item</t>
  </si>
  <si>
    <t>Optional Equipment List (Installed in A/C when weighed)</t>
  </si>
  <si>
    <t xml:space="preserve">   SCALE</t>
  </si>
  <si>
    <t>(LONG C.G.)</t>
  </si>
  <si>
    <t>(LAT C.G.)</t>
  </si>
  <si>
    <t>TOTAL:</t>
  </si>
  <si>
    <t>BALLAST INSTALLED IN A/C WHEN IT WAS WEIGHED (IF KNOWN) (FOR REFERENCE ONLY)</t>
  </si>
  <si>
    <t>Weight</t>
  </si>
  <si>
    <t>Arm</t>
  </si>
  <si>
    <t xml:space="preserve">  LATERAL</t>
  </si>
  <si>
    <t>Add undrainable eng. Oil</t>
  </si>
  <si>
    <t>Add Transmission oil</t>
  </si>
  <si>
    <t>(if transmission oil was low when weighed)</t>
  </si>
  <si>
    <t>(if gearbox oil was low when weighed)</t>
  </si>
  <si>
    <t>Add Hydraulic oil</t>
  </si>
  <si>
    <t>(if Hydrolic fluid was low when weighed)</t>
  </si>
  <si>
    <t>(if fuel tank had fuel in when weighed refer to chart in flight manual)</t>
  </si>
  <si>
    <t xml:space="preserve">BALLAST ADDED TO A/C AFTER IT WAS WEIGHED (during the weigh process) TO ADJUST CG </t>
  </si>
  <si>
    <t>Ballast</t>
  </si>
  <si>
    <t>WEIGHED BY</t>
  </si>
  <si>
    <t xml:space="preserve">  W.O. NUMBER</t>
  </si>
  <si>
    <t xml:space="preserve">Scale S/N:      </t>
  </si>
  <si>
    <t xml:space="preserve">CAL DUE: </t>
  </si>
  <si>
    <r>
      <t>Subtract usable fuel</t>
    </r>
    <r>
      <rPr>
        <b/>
        <sz val="12"/>
        <color indexed="10"/>
        <rFont val="Times New Roman"/>
        <family val="1"/>
      </rPr>
      <t>(Subtract-)</t>
    </r>
  </si>
  <si>
    <r>
      <t xml:space="preserve">(add or </t>
    </r>
    <r>
      <rPr>
        <sz val="12"/>
        <color indexed="10"/>
        <rFont val="Times New Roman"/>
        <family val="1"/>
      </rPr>
      <t>subtract(-)</t>
    </r>
    <r>
      <rPr>
        <sz val="12"/>
        <rFont val="Times New Roman"/>
        <family val="1"/>
      </rPr>
      <t xml:space="preserve"> if ballast needs to be added or removed after weigh to adjust CG)</t>
    </r>
  </si>
  <si>
    <t>X</t>
  </si>
  <si>
    <t>N</t>
  </si>
  <si>
    <t>G1-1 Bracket Assy</t>
  </si>
  <si>
    <t>G3-1A Light Assy</t>
  </si>
  <si>
    <t>FLIR Monitor</t>
  </si>
  <si>
    <t>FLIR DVR</t>
  </si>
  <si>
    <t>FLIR CEU</t>
  </si>
  <si>
    <t>FLIR Structure</t>
  </si>
  <si>
    <t>FLIR</t>
  </si>
  <si>
    <t>Maritime Helicopters Inc. Chart C</t>
  </si>
  <si>
    <t>Empty Weight &amp; Balance Record</t>
  </si>
  <si>
    <t>Configuration:</t>
  </si>
  <si>
    <t>Maritime Helicopters Inc.</t>
  </si>
  <si>
    <t>Actual Weight Record</t>
  </si>
  <si>
    <t>Aircraft weight from sheet #1</t>
  </si>
  <si>
    <t>High Gear/FLIR</t>
  </si>
  <si>
    <t>Required Equipment List  (Installed in A/C when weighed)</t>
  </si>
  <si>
    <t>High Gear</t>
  </si>
  <si>
    <t>Floats</t>
  </si>
  <si>
    <t>Additions/Deletions Since Last Weighing</t>
  </si>
  <si>
    <t>Rev: 2</t>
  </si>
  <si>
    <t xml:space="preserve">Rev: 2 </t>
  </si>
  <si>
    <t>FORWARD JACKPOINT F.S.61.69</t>
  </si>
  <si>
    <t>B.L. -30</t>
  </si>
  <si>
    <t>B.L.+30</t>
  </si>
  <si>
    <t>AFT JACK POINT F.S. 211.58</t>
  </si>
  <si>
    <t>B.L. -14.53</t>
  </si>
  <si>
    <t>Add drainable fuel</t>
  </si>
  <si>
    <t>Add trapped fuel</t>
  </si>
  <si>
    <t>(always add unless entire fuel sytem is drained)</t>
  </si>
  <si>
    <t>(if oil systems were drained when weighed)</t>
  </si>
  <si>
    <t>Add TR 90* Gearbox oil</t>
  </si>
  <si>
    <t>Add TR 42* Gearbox oil</t>
  </si>
  <si>
    <t>Subtract drainable C box eng. Oil</t>
  </si>
  <si>
    <t>(if eng oil tanks were full when weighed)</t>
  </si>
  <si>
    <r>
      <t>(if fuel tanks were</t>
    </r>
    <r>
      <rPr>
        <b/>
        <sz val="12"/>
        <rFont val="Times New Roman"/>
        <family val="1"/>
      </rPr>
      <t xml:space="preserve"> </t>
    </r>
    <r>
      <rPr>
        <sz val="12"/>
        <rFont val="Times New Roman"/>
        <family val="1"/>
      </rPr>
      <t>sumped when weighed)</t>
    </r>
  </si>
  <si>
    <t>USE NEGATIVE NUMBER (-) WHEN SUBTRACTING</t>
  </si>
  <si>
    <t>PILOT &amp; COPILOT</t>
  </si>
  <si>
    <t>(4)+PASSENGER CENTER SEAT FACING AFT</t>
  </si>
  <si>
    <t>(5)+PASSENGER BACK SEAT FACING FWD</t>
  </si>
  <si>
    <t>(2)+PASSENGER OUTBOARD FACING SEAT  FWD POSITION</t>
  </si>
  <si>
    <t>(JP4)+ FUEL (58.3 GAL)</t>
  </si>
  <si>
    <t xml:space="preserve"> (JP-4) +FUEL (330.5 GAL)</t>
  </si>
  <si>
    <t>DART Bear Paws</t>
  </si>
  <si>
    <t>Standard skid tubes</t>
  </si>
  <si>
    <t>Bell Emergancy floats</t>
  </si>
  <si>
    <t xml:space="preserve">Emergancy Life Rafts </t>
  </si>
  <si>
    <t>L/H crew door</t>
  </si>
  <si>
    <t>L/H DART Vertical Ref Door Kit</t>
  </si>
  <si>
    <t>High Gear - L/H Vertical Reference Door</t>
  </si>
  <si>
    <t>Magellan WSPS</t>
  </si>
  <si>
    <t>DME KDM 706</t>
  </si>
  <si>
    <t>FAA IFR</t>
  </si>
  <si>
    <t>ADF KDF 806</t>
  </si>
  <si>
    <t>GTX 345 Transponder</t>
  </si>
  <si>
    <t>Transponder Atenna CI-105</t>
  </si>
  <si>
    <t>Encoder 880T</t>
  </si>
  <si>
    <t>KMR 675 Marker Beacon</t>
  </si>
  <si>
    <t>FA2100 CVR</t>
  </si>
  <si>
    <t>CVR Control</t>
  </si>
  <si>
    <t>CVR Impact Switch</t>
  </si>
  <si>
    <t>Radar Servo Mount Kit</t>
  </si>
  <si>
    <t>Primus 660RTA</t>
  </si>
  <si>
    <t>Weather Radar indicator</t>
  </si>
  <si>
    <t>#2 GNS 430W</t>
  </si>
  <si>
    <t>#1 GNS 430W</t>
  </si>
  <si>
    <t>#1 GPS Antenna</t>
  </si>
  <si>
    <t>#2 GPS Antenna</t>
  </si>
  <si>
    <t>#1 GAD 42 Interface</t>
  </si>
  <si>
    <t>#2 GAD 24 Interface</t>
  </si>
  <si>
    <t>Pilot MD41-248 Relay</t>
  </si>
  <si>
    <t>Co-Pilot MD41-248 Relay</t>
  </si>
  <si>
    <t>Skyconnect RT</t>
  </si>
  <si>
    <t>Skyconnect Iridium Antenna</t>
  </si>
  <si>
    <t>Skyconnect MMU</t>
  </si>
  <si>
    <t>TDFM Atenna #1</t>
  </si>
  <si>
    <t>TDFM Antenna #2</t>
  </si>
  <si>
    <t>AAI Emergency Float Reservoir</t>
  </si>
  <si>
    <t>Emergency Float Provisions</t>
  </si>
  <si>
    <t>AFT ICS</t>
  </si>
  <si>
    <t>Aux FM AA34</t>
  </si>
  <si>
    <t>Aux FM Antenna</t>
  </si>
  <si>
    <t>Revenue Hobbs</t>
  </si>
  <si>
    <t>ELT</t>
  </si>
  <si>
    <t>Ryan 9900 BX TCAD Processor</t>
  </si>
  <si>
    <t>TCAD Antenna</t>
  </si>
  <si>
    <t>Radio Altimeter Indicator</t>
  </si>
  <si>
    <t>KRA 405</t>
  </si>
  <si>
    <t>AAI FWD Crosstube</t>
  </si>
  <si>
    <t>AAI AFT Crosstube</t>
  </si>
  <si>
    <t>Isolari Fire Fighting Provisions</t>
  </si>
  <si>
    <t>As Weighed</t>
  </si>
  <si>
    <t>SX16 Nightsun Provisions</t>
  </si>
  <si>
    <t>Bambi Bucket Provisions</t>
  </si>
  <si>
    <t>Attitude</t>
  </si>
  <si>
    <t>Airspeed</t>
  </si>
  <si>
    <t>Vertical Speed</t>
  </si>
  <si>
    <t>Encoding Altimeter</t>
  </si>
  <si>
    <t>Triple Tachometer</t>
  </si>
  <si>
    <t>XMSN Oil Press and Temp</t>
  </si>
  <si>
    <t>Gearbox Oil Press and Temp</t>
  </si>
  <si>
    <t>Engine Oil Press and Temp (2)</t>
  </si>
  <si>
    <t>Fuel Pressure (2)</t>
  </si>
  <si>
    <t>Gas Producer Tachometer (2)</t>
  </si>
  <si>
    <t>Turbine Inlet Tuempurature (2)</t>
  </si>
  <si>
    <t>Hydraulic Oil Press and Temp (2)</t>
  </si>
  <si>
    <t>Triple Torque Pressure</t>
  </si>
  <si>
    <t>Fuel Quantity</t>
  </si>
  <si>
    <t xml:space="preserve">Horizontal Situation Standby Compass </t>
  </si>
  <si>
    <t xml:space="preserve">Clock </t>
  </si>
  <si>
    <t>Free Air Tempurature</t>
  </si>
  <si>
    <t>Dual AC Ampmeter</t>
  </si>
  <si>
    <t>Dual AC/DC Voltmeter (2)</t>
  </si>
  <si>
    <t>Low Fuel WRN (Master Caution Panel)</t>
  </si>
  <si>
    <t>Standby Cumpass</t>
  </si>
  <si>
    <t>FIRE WARNING:</t>
  </si>
  <si>
    <t>Engine No 1</t>
  </si>
  <si>
    <t>Engine No 2</t>
  </si>
  <si>
    <t>Baggage Compartment</t>
  </si>
  <si>
    <t>ELECTRICAL:</t>
  </si>
  <si>
    <t>Starter-Generator L/H</t>
  </si>
  <si>
    <t>Starter-Generator R/H</t>
  </si>
  <si>
    <t>Fuel Igniter Switch</t>
  </si>
  <si>
    <t>Anti-Collision Light Upper</t>
  </si>
  <si>
    <t>Anti-Collision Light Lower</t>
  </si>
  <si>
    <t xml:space="preserve">Landing Light </t>
  </si>
  <si>
    <t>Search Light</t>
  </si>
  <si>
    <t>Position Lights-     FWD Lower (2)</t>
  </si>
  <si>
    <t xml:space="preserve">                               FWD Upper (2)</t>
  </si>
  <si>
    <t xml:space="preserve">                               AFT (2)</t>
  </si>
  <si>
    <t>Circuit Breaker Panels (2)</t>
  </si>
  <si>
    <t>Non-Essential Bus Switch</t>
  </si>
  <si>
    <t>Essential Bus         R/H Control Panel</t>
  </si>
  <si>
    <t xml:space="preserve">                                L/H Control Panel</t>
  </si>
  <si>
    <t>Low Fuel Warn Xmiter</t>
  </si>
  <si>
    <t>VFR NO 1 RADIO:</t>
  </si>
  <si>
    <t>Battery</t>
  </si>
  <si>
    <t>Starter Toggle Switch</t>
  </si>
  <si>
    <t xml:space="preserve">Transceiver and Mount </t>
  </si>
  <si>
    <t>Control</t>
  </si>
  <si>
    <t>Antenna</t>
  </si>
  <si>
    <t xml:space="preserve">MISCELLANEOUS: </t>
  </si>
  <si>
    <t>Fire Extinguisher, Hand, L/H</t>
  </si>
  <si>
    <t>Fire Extinguisher, Hand, R/H</t>
  </si>
  <si>
    <t>Fire Extinguisher Handheld</t>
  </si>
  <si>
    <t>Winshield Wiper     Blade and Arm (2)</t>
  </si>
  <si>
    <t xml:space="preserve">                                 Motor (2)</t>
  </si>
  <si>
    <t>Seat W/ Restraint - Pilot &amp; Copilot</t>
  </si>
  <si>
    <t xml:space="preserve">Flight Manual </t>
  </si>
  <si>
    <t>Map &amp; Data Case</t>
  </si>
  <si>
    <t>Flight Computer (2)</t>
  </si>
  <si>
    <t>Mounting Rack (2)</t>
  </si>
  <si>
    <t xml:space="preserve">AHRU (2) </t>
  </si>
  <si>
    <t>First Aid Kit</t>
  </si>
  <si>
    <t>DART Wear plates</t>
  </si>
  <si>
    <t>IM</t>
  </si>
  <si>
    <t>Rotor Brake (412-SI-12)</t>
  </si>
  <si>
    <t>Dual Controls (SI 412-13)</t>
  </si>
  <si>
    <t>Co-pilots Instruments (SI 412-45)</t>
  </si>
  <si>
    <t>Co-pilot Clock (SI 412-50)</t>
  </si>
  <si>
    <t>DART Gross Weight Towing Provisions</t>
  </si>
  <si>
    <t>Heated Windshield Kit (SI 412-49)</t>
  </si>
  <si>
    <t>AAI Rainshield</t>
  </si>
  <si>
    <t>Tanis PreHeater Kit</t>
  </si>
  <si>
    <t>HELIFAB Inc. Cargo Restraint System</t>
  </si>
  <si>
    <t>Floats - L/H Vertical Reference Door</t>
  </si>
  <si>
    <t>Bell 412 (Floats Not Installed)</t>
  </si>
  <si>
    <t>BELL 412</t>
  </si>
  <si>
    <t>BELL  412</t>
  </si>
  <si>
    <t>BH412HP</t>
  </si>
  <si>
    <t>AAI L/H &amp; R/H Skid Tubes</t>
  </si>
  <si>
    <t>Isaac M</t>
  </si>
  <si>
    <t>DART L/H &amp; R/H Folding Flight Steps</t>
  </si>
  <si>
    <t>DART Cargo Release Kit</t>
  </si>
  <si>
    <t>DART Dual Cargo Mirrors</t>
  </si>
  <si>
    <t>Avionics Bay Heater</t>
  </si>
  <si>
    <t>HELIFAB Aft Shelf</t>
  </si>
  <si>
    <t>VIH Cargo Hook Retainer System</t>
  </si>
  <si>
    <t>DART 5 man 3 point forward restraint system</t>
  </si>
  <si>
    <t>DART 4 man 3 point forward restraint system</t>
  </si>
  <si>
    <t>DART Wear Plates</t>
  </si>
  <si>
    <t xml:space="preserve">DART Blade Fold Provisions </t>
  </si>
  <si>
    <t>DART L/H Pilot In Comand Kit</t>
  </si>
  <si>
    <t>AUX Fuel Provisions (412-SI-04)</t>
  </si>
  <si>
    <t>AUX Fuel Tank (412-SI-04)</t>
  </si>
  <si>
    <t>Cargo Suspension System (412-SI-17)</t>
  </si>
  <si>
    <t>Cargo Suspension System Provisions (412-SI-17)</t>
  </si>
  <si>
    <t>DART Pilot and Copilot Steps</t>
  </si>
  <si>
    <t>AAI C-Box Drain</t>
  </si>
  <si>
    <t>AAI Kydex floor protector</t>
  </si>
  <si>
    <t>Cyclic Stick Centering (SI 412-22)</t>
  </si>
  <si>
    <t>AFT Facing Utility Seats (SI 412-26)</t>
  </si>
  <si>
    <t>FWD Facing Utility Seats (SI 412-26)</t>
  </si>
  <si>
    <t>Alternate Static Air Kit (SI 412-31)</t>
  </si>
  <si>
    <t>Standby Attitude Indicator (SI 412-35)</t>
  </si>
  <si>
    <t>Three Axis Flight Director (SI 412-41)</t>
  </si>
  <si>
    <t>DART LED Pulse Light</t>
  </si>
  <si>
    <t>Maintenance Hobbs</t>
  </si>
  <si>
    <t>TDFM-136A</t>
  </si>
  <si>
    <t>Seth H</t>
  </si>
  <si>
    <t xml:space="preserve">BHVM MSPU </t>
  </si>
  <si>
    <t>BHVM Control Head</t>
  </si>
  <si>
    <t>Altair SmartCycle+</t>
  </si>
  <si>
    <t>SH</t>
  </si>
  <si>
    <t>N328MH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</si>
</sst>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/dd/yy_)"/>
    <numFmt numFmtId="165" formatCode="0.0"/>
    <numFmt numFmtId="166" formatCode="mm/dd/yy;@"/>
  </numFmts>
  <fonts count="27" x14ac:knownFonts="1">
    <font>
      <sz val="12"/>
      <name val="Arial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6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sz val="10"/>
      <color indexed="8"/>
      <name val="Arial"/>
      <family val="2"/>
    </font>
    <font>
      <b/>
      <u/>
      <sz val="12"/>
      <name val="Times New Roman"/>
      <family val="1"/>
    </font>
    <font>
      <sz val="12"/>
      <color indexed="8"/>
      <name val="Times New Roman"/>
      <family val="1"/>
    </font>
    <font>
      <b/>
      <sz val="24"/>
      <color indexed="12"/>
      <name val="Times New Roman"/>
      <family val="1"/>
    </font>
    <font>
      <sz val="12"/>
      <color indexed="12"/>
      <name val="Times New Roman"/>
      <family val="1"/>
    </font>
    <font>
      <b/>
      <sz val="12"/>
      <color indexed="10"/>
      <name val="Times New Roman"/>
      <family val="1"/>
    </font>
    <font>
      <sz val="12"/>
      <color indexed="10"/>
      <name val="Times New Roman"/>
      <family val="1"/>
    </font>
    <font>
      <sz val="12"/>
      <color indexed="12"/>
      <name val="Times New Roman"/>
      <family val="1"/>
    </font>
    <font>
      <sz val="8"/>
      <name val="Arial"/>
    </font>
    <font>
      <b/>
      <sz val="12"/>
      <color indexed="12"/>
      <name val="Times New Roman"/>
      <family val="1"/>
    </font>
    <font>
      <b/>
      <sz val="18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8"/>
      <color indexed="10"/>
      <name val="Times New Roman"/>
      <family val="1"/>
    </font>
    <font>
      <sz val="18"/>
      <name val="Times New Roman"/>
      <family val="1"/>
    </font>
    <font>
      <b/>
      <sz val="20"/>
      <name val="Times New Roman"/>
      <family val="1"/>
    </font>
    <font>
      <sz val="20"/>
      <name val="Times New Roman"/>
      <family val="1"/>
    </font>
    <font>
      <b/>
      <sz val="11"/>
      <color indexed="8"/>
      <name val="Times New Roman"/>
      <family val="1"/>
    </font>
    <font>
      <b/>
      <sz val="20"/>
      <color indexed="8"/>
      <name val="Times New Roman"/>
      <family val="1"/>
    </font>
    <font>
      <b/>
      <sz val="26"/>
      <color indexed="8"/>
      <name val="Times New Roman"/>
      <family val="1"/>
    </font>
    <font>
      <sz val="26"/>
      <name val="Times New Roman"/>
      <family val="1"/>
    </font>
    <font>
      <sz val="12"/>
      <color rgb="FFFF0000"/>
      <name val="Times New Roman"/>
      <family val="1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gray0625">
        <fgColor indexed="8"/>
        <bgColor indexed="9"/>
      </patternFill>
    </fill>
    <fill>
      <patternFill patternType="solid">
        <fgColor indexed="9"/>
        <bgColor indexed="9"/>
      </patternFill>
    </fill>
    <fill>
      <patternFill patternType="gray125">
        <fgColor indexed="9"/>
        <bgColor indexed="13"/>
      </patternFill>
    </fill>
    <fill>
      <patternFill patternType="gray125">
        <fgColor indexed="9"/>
        <bgColor indexed="22"/>
      </patternFill>
    </fill>
    <fill>
      <patternFill patternType="gray0625">
        <fgColor indexed="9"/>
        <bgColor indexed="22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</fills>
  <borders count="72">
    <border>
      <left/>
      <right/>
      <top/>
      <bottom/>
      <diagonal/>
    </border>
    <border>
      <left style="double">
        <color indexed="8"/>
      </left>
      <right/>
      <top style="double">
        <color indexed="8"/>
      </top>
      <bottom style="double">
        <color indexed="8"/>
      </bottom>
      <diagonal/>
    </border>
    <border>
      <left/>
      <right/>
      <top style="double">
        <color indexed="8"/>
      </top>
      <bottom style="double">
        <color indexed="8"/>
      </bottom>
      <diagonal/>
    </border>
    <border>
      <left/>
      <right style="double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double">
        <color indexed="8"/>
      </right>
      <top/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 style="double">
        <color indexed="8"/>
      </left>
      <right/>
      <top/>
      <bottom style="double">
        <color indexed="8"/>
      </bottom>
      <diagonal/>
    </border>
    <border>
      <left/>
      <right style="double">
        <color indexed="8"/>
      </right>
      <top/>
      <bottom/>
      <diagonal/>
    </border>
    <border>
      <left style="double">
        <color indexed="8"/>
      </left>
      <right/>
      <top/>
      <bottom/>
      <diagonal/>
    </border>
    <border>
      <left/>
      <right/>
      <top style="double">
        <color indexed="8"/>
      </top>
      <bottom/>
      <diagonal/>
    </border>
    <border>
      <left style="double">
        <color indexed="8"/>
      </left>
      <right/>
      <top style="double">
        <color indexed="8"/>
      </top>
      <bottom/>
      <diagonal/>
    </border>
    <border>
      <left/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double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/>
      <diagonal/>
    </border>
    <border>
      <left style="double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/>
      <top style="double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/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double">
        <color indexed="8"/>
      </top>
      <bottom style="double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double">
        <color indexed="8"/>
      </top>
      <bottom/>
      <diagonal/>
    </border>
    <border>
      <left/>
      <right style="medium">
        <color indexed="8"/>
      </right>
      <top/>
      <bottom style="double">
        <color indexed="8"/>
      </bottom>
      <diagonal/>
    </border>
    <border>
      <left style="double">
        <color theme="1"/>
      </left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double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double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thin">
        <color theme="1"/>
      </bottom>
      <diagonal/>
    </border>
    <border>
      <left style="double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double">
        <color theme="1"/>
      </bottom>
      <diagonal/>
    </border>
    <border>
      <left style="thin">
        <color theme="1"/>
      </left>
      <right style="double">
        <color theme="1"/>
      </right>
      <top style="thin">
        <color theme="1"/>
      </top>
      <bottom style="double">
        <color theme="1"/>
      </bottom>
      <diagonal/>
    </border>
    <border>
      <left style="double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double">
        <color indexed="8"/>
      </right>
      <top/>
      <bottom style="thin">
        <color indexed="8"/>
      </bottom>
      <diagonal/>
    </border>
  </borders>
  <cellStyleXfs count="12">
    <xf numFmtId="0" fontId="0" fillId="0" borderId="0"/>
    <xf numFmtId="0" fontId="6" fillId="0" borderId="0">
      <alignment vertical="top"/>
    </xf>
    <xf numFmtId="0" fontId="6" fillId="0" borderId="0">
      <alignment vertical="top"/>
    </xf>
    <xf numFmtId="0" fontId="6" fillId="0" borderId="0">
      <alignment vertical="top"/>
    </xf>
    <xf numFmtId="0" fontId="5" fillId="0" borderId="0"/>
    <xf numFmtId="0" fontId="6" fillId="0" borderId="0">
      <alignment vertical="top"/>
    </xf>
    <xf numFmtId="0" fontId="5" fillId="0" borderId="0"/>
    <xf numFmtId="0" fontId="5" fillId="0" borderId="0"/>
    <xf numFmtId="0" fontId="6" fillId="0" borderId="0">
      <alignment vertical="top"/>
    </xf>
    <xf numFmtId="0" fontId="5" fillId="0" borderId="0"/>
    <xf numFmtId="0" fontId="5" fillId="0" borderId="0"/>
    <xf numFmtId="0" fontId="5" fillId="0" borderId="0"/>
  </cellStyleXfs>
  <cellXfs count="349">
    <xf numFmtId="0" fontId="0" fillId="0" borderId="0" xfId="0"/>
    <xf numFmtId="0" fontId="1" fillId="0" borderId="0" xfId="0" applyFont="1"/>
    <xf numFmtId="164" fontId="2" fillId="0" borderId="0" xfId="0" applyNumberFormat="1" applyFont="1" applyAlignment="1" applyProtection="1">
      <alignment horizontal="center"/>
    </xf>
    <xf numFmtId="0" fontId="5" fillId="0" borderId="0" xfId="7"/>
    <xf numFmtId="0" fontId="1" fillId="0" borderId="0" xfId="7" applyFont="1"/>
    <xf numFmtId="0" fontId="2" fillId="0" borderId="8" xfId="7" applyFont="1" applyBorder="1" applyAlignment="1" applyProtection="1">
      <alignment horizontal="center"/>
    </xf>
    <xf numFmtId="0" fontId="2" fillId="0" borderId="9" xfId="7" applyFont="1" applyBorder="1" applyAlignment="1" applyProtection="1">
      <alignment horizontal="right"/>
    </xf>
    <xf numFmtId="0" fontId="2" fillId="0" borderId="9" xfId="7" applyFont="1" applyBorder="1" applyProtection="1"/>
    <xf numFmtId="14" fontId="2" fillId="2" borderId="9" xfId="7" applyNumberFormat="1" applyFont="1" applyFill="1" applyBorder="1" applyProtection="1">
      <protection locked="0"/>
    </xf>
    <xf numFmtId="0" fontId="2" fillId="2" borderId="9" xfId="7" applyFont="1" applyFill="1" applyBorder="1" applyProtection="1">
      <protection locked="0"/>
    </xf>
    <xf numFmtId="0" fontId="2" fillId="0" borderId="10" xfId="7" applyFont="1" applyBorder="1" applyProtection="1"/>
    <xf numFmtId="0" fontId="7" fillId="2" borderId="11" xfId="7" applyFont="1" applyFill="1" applyBorder="1" applyAlignment="1" applyProtection="1">
      <alignment horizontal="center"/>
      <protection locked="0"/>
    </xf>
    <xf numFmtId="0" fontId="2" fillId="0" borderId="0" xfId="7" applyFont="1" applyBorder="1" applyAlignment="1" applyProtection="1">
      <alignment horizontal="right"/>
    </xf>
    <xf numFmtId="0" fontId="2" fillId="0" borderId="0" xfId="7" applyFont="1" applyFill="1" applyBorder="1" applyAlignment="1" applyProtection="1">
      <alignment horizontal="left"/>
    </xf>
    <xf numFmtId="0" fontId="2" fillId="0" borderId="0" xfId="7" applyFont="1" applyBorder="1" applyProtection="1"/>
    <xf numFmtId="0" fontId="2" fillId="0" borderId="12" xfId="7" applyFont="1" applyBorder="1" applyProtection="1"/>
    <xf numFmtId="0" fontId="1" fillId="0" borderId="3" xfId="7" applyFont="1" applyBorder="1" applyProtection="1"/>
    <xf numFmtId="0" fontId="1" fillId="0" borderId="13" xfId="7" applyFont="1" applyBorder="1" applyProtection="1"/>
    <xf numFmtId="0" fontId="2" fillId="0" borderId="13" xfId="7" applyFont="1" applyBorder="1" applyProtection="1"/>
    <xf numFmtId="0" fontId="2" fillId="0" borderId="14" xfId="7" applyFont="1" applyBorder="1" applyProtection="1"/>
    <xf numFmtId="0" fontId="1" fillId="0" borderId="8" xfId="7" applyFont="1" applyBorder="1" applyProtection="1"/>
    <xf numFmtId="0" fontId="1" fillId="0" borderId="9" xfId="7" applyFont="1" applyBorder="1" applyProtection="1"/>
    <xf numFmtId="0" fontId="7" fillId="0" borderId="11" xfId="7" applyFont="1" applyBorder="1" applyProtection="1"/>
    <xf numFmtId="0" fontId="7" fillId="0" borderId="0" xfId="7" applyFont="1" applyBorder="1" applyProtection="1"/>
    <xf numFmtId="0" fontId="1" fillId="0" borderId="11" xfId="7" applyFont="1" applyBorder="1" applyProtection="1"/>
    <xf numFmtId="0" fontId="1" fillId="0" borderId="0" xfId="7" applyFont="1" applyBorder="1" applyProtection="1"/>
    <xf numFmtId="0" fontId="1" fillId="0" borderId="0" xfId="7" applyFont="1" applyProtection="1"/>
    <xf numFmtId="0" fontId="2" fillId="0" borderId="0" xfId="7" applyFont="1" applyBorder="1" applyAlignment="1" applyProtection="1">
      <alignment horizontal="left"/>
    </xf>
    <xf numFmtId="0" fontId="2" fillId="0" borderId="12" xfId="7" applyFont="1" applyBorder="1" applyAlignment="1" applyProtection="1">
      <alignment horizontal="left"/>
    </xf>
    <xf numFmtId="0" fontId="2" fillId="0" borderId="0" xfId="7" applyFont="1" applyBorder="1" applyAlignment="1" applyProtection="1">
      <alignment horizontal="center"/>
    </xf>
    <xf numFmtId="0" fontId="1" fillId="0" borderId="0" xfId="7" applyFont="1" applyBorder="1"/>
    <xf numFmtId="0" fontId="1" fillId="0" borderId="9" xfId="7" applyFont="1" applyFill="1" applyBorder="1" applyProtection="1"/>
    <xf numFmtId="0" fontId="1" fillId="0" borderId="10" xfId="7" applyFont="1" applyBorder="1" applyProtection="1"/>
    <xf numFmtId="0" fontId="1" fillId="2" borderId="0" xfId="7" applyFont="1" applyFill="1" applyBorder="1" applyProtection="1">
      <protection locked="0"/>
    </xf>
    <xf numFmtId="0" fontId="1" fillId="0" borderId="0" xfId="7" applyFont="1" applyFill="1" applyBorder="1" applyProtection="1"/>
    <xf numFmtId="0" fontId="1" fillId="0" borderId="12" xfId="7" applyFont="1" applyBorder="1" applyProtection="1"/>
    <xf numFmtId="0" fontId="1" fillId="0" borderId="13" xfId="7" applyFont="1" applyFill="1" applyBorder="1" applyProtection="1"/>
    <xf numFmtId="0" fontId="1" fillId="0" borderId="0" xfId="7" applyFont="1" applyFill="1" applyProtection="1"/>
    <xf numFmtId="0" fontId="1" fillId="2" borderId="0" xfId="7" applyFont="1" applyFill="1" applyProtection="1">
      <protection locked="0"/>
    </xf>
    <xf numFmtId="0" fontId="2" fillId="0" borderId="11" xfId="7" applyFont="1" applyBorder="1" applyAlignment="1" applyProtection="1">
      <alignment horizontal="right"/>
    </xf>
    <xf numFmtId="0" fontId="2" fillId="0" borderId="0" xfId="7" applyFont="1" applyAlignment="1" applyProtection="1">
      <alignment horizontal="right"/>
    </xf>
    <xf numFmtId="0" fontId="1" fillId="2" borderId="0" xfId="7" applyFont="1" applyFill="1" applyBorder="1" applyAlignment="1" applyProtection="1">
      <alignment horizontal="right"/>
      <protection locked="0"/>
    </xf>
    <xf numFmtId="0" fontId="2" fillId="0" borderId="8" xfId="7" applyFont="1" applyBorder="1" applyAlignment="1" applyProtection="1">
      <alignment horizontal="right"/>
    </xf>
    <xf numFmtId="0" fontId="2" fillId="0" borderId="12" xfId="7" applyFont="1" applyBorder="1" applyAlignment="1" applyProtection="1">
      <alignment horizontal="right"/>
    </xf>
    <xf numFmtId="0" fontId="2" fillId="0" borderId="3" xfId="7" applyFont="1" applyBorder="1" applyAlignment="1" applyProtection="1">
      <alignment horizontal="right"/>
    </xf>
    <xf numFmtId="0" fontId="2" fillId="0" borderId="13" xfId="7" applyFont="1" applyBorder="1" applyAlignment="1" applyProtection="1">
      <alignment horizontal="right"/>
    </xf>
    <xf numFmtId="0" fontId="2" fillId="0" borderId="9" xfId="7" applyFont="1" applyBorder="1" applyAlignment="1" applyProtection="1">
      <alignment horizontal="center"/>
    </xf>
    <xf numFmtId="0" fontId="2" fillId="0" borderId="0" xfId="7" applyFont="1" applyAlignment="1" applyProtection="1">
      <alignment horizontal="center"/>
    </xf>
    <xf numFmtId="0" fontId="2" fillId="0" borderId="0" xfId="7" applyFont="1" applyAlignment="1" applyProtection="1">
      <alignment horizontal="left"/>
    </xf>
    <xf numFmtId="0" fontId="2" fillId="0" borderId="0" xfId="7" applyFont="1" applyProtection="1"/>
    <xf numFmtId="0" fontId="2" fillId="0" borderId="3" xfId="7" applyFont="1" applyBorder="1" applyProtection="1"/>
    <xf numFmtId="0" fontId="4" fillId="0" borderId="8" xfId="7" applyFont="1" applyBorder="1" applyProtection="1"/>
    <xf numFmtId="164" fontId="4" fillId="2" borderId="9" xfId="7" quotePrefix="1" applyNumberFormat="1" applyFont="1" applyFill="1" applyBorder="1" applyAlignment="1" applyProtection="1">
      <alignment horizontal="center"/>
      <protection locked="0"/>
    </xf>
    <xf numFmtId="0" fontId="4" fillId="0" borderId="9" xfId="7" applyFont="1" applyBorder="1" applyAlignment="1" applyProtection="1">
      <alignment horizontal="right"/>
    </xf>
    <xf numFmtId="0" fontId="4" fillId="2" borderId="9" xfId="7" applyFont="1" applyFill="1" applyBorder="1" applyAlignment="1" applyProtection="1">
      <alignment horizontal="left"/>
      <protection locked="0"/>
    </xf>
    <xf numFmtId="0" fontId="4" fillId="0" borderId="9" xfId="7" applyFont="1" applyBorder="1" applyProtection="1"/>
    <xf numFmtId="0" fontId="4" fillId="0" borderId="10" xfId="7" applyFont="1" applyBorder="1" applyAlignment="1" applyProtection="1">
      <alignment horizontal="right"/>
    </xf>
    <xf numFmtId="0" fontId="2" fillId="0" borderId="14" xfId="0" applyFont="1" applyBorder="1" applyAlignment="1" applyProtection="1">
      <alignment horizontal="center"/>
    </xf>
    <xf numFmtId="0" fontId="2" fillId="0" borderId="13" xfId="0" applyFont="1" applyBorder="1" applyAlignment="1" applyProtection="1">
      <alignment horizontal="center"/>
    </xf>
    <xf numFmtId="0" fontId="2" fillId="0" borderId="3" xfId="0" applyFont="1" applyBorder="1" applyAlignment="1" applyProtection="1">
      <alignment horizontal="center"/>
    </xf>
    <xf numFmtId="0" fontId="2" fillId="0" borderId="12" xfId="0" applyFont="1" applyBorder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0" fontId="2" fillId="0" borderId="11" xfId="0" applyFont="1" applyBorder="1" applyAlignment="1" applyProtection="1">
      <alignment horizontal="center"/>
    </xf>
    <xf numFmtId="0" fontId="10" fillId="8" borderId="10" xfId="0" applyFont="1" applyFill="1" applyBorder="1" applyAlignment="1" applyProtection="1">
      <alignment horizontal="center"/>
    </xf>
    <xf numFmtId="0" fontId="8" fillId="0" borderId="9" xfId="0" applyFont="1" applyBorder="1" applyAlignment="1" applyProtection="1">
      <alignment horizontal="center"/>
    </xf>
    <xf numFmtId="0" fontId="10" fillId="8" borderId="9" xfId="0" applyFont="1" applyFill="1" applyBorder="1" applyAlignment="1" applyProtection="1">
      <alignment horizontal="center"/>
    </xf>
    <xf numFmtId="164" fontId="10" fillId="8" borderId="9" xfId="0" applyNumberFormat="1" applyFont="1" applyFill="1" applyBorder="1" applyAlignment="1" applyProtection="1">
      <alignment horizontal="center"/>
    </xf>
    <xf numFmtId="0" fontId="8" fillId="0" borderId="8" xfId="0" applyFont="1" applyFill="1" applyBorder="1" applyAlignment="1" applyProtection="1">
      <alignment horizontal="center"/>
    </xf>
    <xf numFmtId="0" fontId="2" fillId="0" borderId="0" xfId="0" applyFont="1" applyProtection="1"/>
    <xf numFmtId="0" fontId="2" fillId="0" borderId="12" xfId="0" applyFont="1" applyBorder="1" applyProtection="1"/>
    <xf numFmtId="0" fontId="2" fillId="0" borderId="14" xfId="0" applyFont="1" applyBorder="1" applyProtection="1"/>
    <xf numFmtId="0" fontId="2" fillId="0" borderId="13" xfId="0" applyFont="1" applyBorder="1" applyProtection="1"/>
    <xf numFmtId="164" fontId="2" fillId="0" borderId="0" xfId="0" applyNumberFormat="1" applyFont="1" applyProtection="1"/>
    <xf numFmtId="0" fontId="2" fillId="0" borderId="1" xfId="0" applyFont="1" applyBorder="1" applyProtection="1"/>
    <xf numFmtId="0" fontId="2" fillId="0" borderId="2" xfId="0" applyFont="1" applyBorder="1" applyProtection="1"/>
    <xf numFmtId="0" fontId="2" fillId="0" borderId="15" xfId="0" applyFont="1" applyBorder="1" applyProtection="1"/>
    <xf numFmtId="0" fontId="2" fillId="0" borderId="51" xfId="0" applyFont="1" applyBorder="1" applyProtection="1"/>
    <xf numFmtId="0" fontId="2" fillId="0" borderId="52" xfId="0" applyFont="1" applyBorder="1" applyProtection="1"/>
    <xf numFmtId="0" fontId="2" fillId="0" borderId="53" xfId="0" applyFont="1" applyBorder="1" applyProtection="1"/>
    <xf numFmtId="0" fontId="2" fillId="0" borderId="54" xfId="0" applyFont="1" applyBorder="1" applyProtection="1"/>
    <xf numFmtId="0" fontId="2" fillId="0" borderId="45" xfId="7" applyFont="1" applyBorder="1" applyProtection="1"/>
    <xf numFmtId="0" fontId="2" fillId="0" borderId="35" xfId="7" applyFont="1" applyBorder="1" applyAlignment="1" applyProtection="1">
      <alignment horizontal="right"/>
    </xf>
    <xf numFmtId="0" fontId="15" fillId="0" borderId="35" xfId="7" applyFont="1" applyBorder="1" applyAlignment="1" applyProtection="1"/>
    <xf numFmtId="0" fontId="2" fillId="0" borderId="35" xfId="7" applyFont="1" applyBorder="1" applyAlignment="1" applyProtection="1"/>
    <xf numFmtId="0" fontId="15" fillId="0" borderId="25" xfId="7" applyFont="1" applyFill="1" applyBorder="1" applyAlignment="1" applyProtection="1">
      <alignment horizontal="center"/>
    </xf>
    <xf numFmtId="0" fontId="17" fillId="7" borderId="44" xfId="7" applyFont="1" applyFill="1" applyBorder="1" applyProtection="1"/>
    <xf numFmtId="0" fontId="17" fillId="7" borderId="43" xfId="7" applyFont="1" applyFill="1" applyBorder="1" applyProtection="1"/>
    <xf numFmtId="0" fontId="17" fillId="7" borderId="31" xfId="7" applyFont="1" applyFill="1" applyBorder="1" applyProtection="1"/>
    <xf numFmtId="0" fontId="17" fillId="7" borderId="0" xfId="7" applyFont="1" applyFill="1" applyProtection="1"/>
    <xf numFmtId="0" fontId="17" fillId="7" borderId="12" xfId="7" applyFont="1" applyFill="1" applyBorder="1" applyProtection="1"/>
    <xf numFmtId="0" fontId="17" fillId="7" borderId="28" xfId="7" applyFont="1" applyFill="1" applyBorder="1" applyProtection="1"/>
    <xf numFmtId="0" fontId="2" fillId="0" borderId="22" xfId="7" applyFont="1" applyBorder="1" applyProtection="1"/>
    <xf numFmtId="0" fontId="2" fillId="0" borderId="7" xfId="7" applyFont="1" applyBorder="1" applyProtection="1"/>
    <xf numFmtId="0" fontId="2" fillId="0" borderId="35" xfId="7" applyFont="1" applyBorder="1" applyProtection="1"/>
    <xf numFmtId="0" fontId="2" fillId="0" borderId="25" xfId="7" applyFont="1" applyBorder="1" applyProtection="1"/>
    <xf numFmtId="0" fontId="2" fillId="0" borderId="42" xfId="7" applyFont="1" applyBorder="1" applyProtection="1"/>
    <xf numFmtId="0" fontId="2" fillId="0" borderId="41" xfId="7" applyFont="1" applyBorder="1" applyProtection="1"/>
    <xf numFmtId="0" fontId="2" fillId="0" borderId="40" xfId="7" applyFont="1" applyBorder="1" applyProtection="1"/>
    <xf numFmtId="0" fontId="2" fillId="0" borderId="39" xfId="7" applyFont="1" applyBorder="1" applyAlignment="1" applyProtection="1">
      <alignment horizontal="center"/>
    </xf>
    <xf numFmtId="0" fontId="2" fillId="0" borderId="30" xfId="7" applyFont="1" applyBorder="1" applyProtection="1"/>
    <xf numFmtId="0" fontId="2" fillId="0" borderId="33" xfId="7" applyFont="1" applyBorder="1" applyProtection="1"/>
    <xf numFmtId="0" fontId="2" fillId="0" borderId="34" xfId="7" applyFont="1" applyBorder="1" applyProtection="1"/>
    <xf numFmtId="0" fontId="2" fillId="0" borderId="32" xfId="7" applyFont="1" applyBorder="1" applyProtection="1"/>
    <xf numFmtId="0" fontId="2" fillId="0" borderId="24" xfId="7" applyFont="1" applyBorder="1" applyAlignment="1" applyProtection="1">
      <alignment horizontal="center"/>
    </xf>
    <xf numFmtId="0" fontId="17" fillId="7" borderId="38" xfId="7" applyFont="1" applyFill="1" applyBorder="1" applyProtection="1"/>
    <xf numFmtId="0" fontId="17" fillId="7" borderId="37" xfId="7" applyFont="1" applyFill="1" applyBorder="1" applyProtection="1"/>
    <xf numFmtId="0" fontId="17" fillId="7" borderId="36" xfId="7" applyFont="1" applyFill="1" applyBorder="1" applyProtection="1"/>
    <xf numFmtId="0" fontId="17" fillId="7" borderId="22" xfId="7" applyFont="1" applyFill="1" applyBorder="1" applyProtection="1"/>
    <xf numFmtId="0" fontId="18" fillId="4" borderId="7" xfId="7" applyFont="1" applyFill="1" applyBorder="1" applyProtection="1"/>
    <xf numFmtId="0" fontId="16" fillId="4" borderId="35" xfId="7" applyFont="1" applyFill="1" applyBorder="1" applyProtection="1"/>
    <xf numFmtId="0" fontId="16" fillId="4" borderId="25" xfId="7" applyFont="1" applyFill="1" applyBorder="1" applyProtection="1"/>
    <xf numFmtId="0" fontId="17" fillId="7" borderId="33" xfId="7" applyFont="1" applyFill="1" applyBorder="1" applyProtection="1"/>
    <xf numFmtId="0" fontId="17" fillId="7" borderId="34" xfId="7" applyFont="1" applyFill="1" applyBorder="1" applyProtection="1"/>
    <xf numFmtId="0" fontId="17" fillId="7" borderId="32" xfId="7" applyFont="1" applyFill="1" applyBorder="1" applyProtection="1"/>
    <xf numFmtId="0" fontId="2" fillId="0" borderId="23" xfId="7" applyFont="1" applyBorder="1" applyProtection="1"/>
    <xf numFmtId="0" fontId="2" fillId="0" borderId="22" xfId="7" applyFont="1" applyBorder="1" applyAlignment="1" applyProtection="1">
      <alignment horizontal="center"/>
    </xf>
    <xf numFmtId="0" fontId="2" fillId="0" borderId="31" xfId="7" applyFont="1" applyBorder="1" applyAlignment="1" applyProtection="1">
      <alignment horizontal="center"/>
    </xf>
    <xf numFmtId="0" fontId="17" fillId="7" borderId="30" xfId="7" applyFont="1" applyFill="1" applyBorder="1" applyProtection="1"/>
    <xf numFmtId="0" fontId="2" fillId="0" borderId="29" xfId="7" applyFont="1" applyBorder="1" applyProtection="1"/>
    <xf numFmtId="0" fontId="2" fillId="0" borderId="28" xfId="7" applyFont="1" applyBorder="1" applyProtection="1"/>
    <xf numFmtId="0" fontId="2" fillId="0" borderId="27" xfId="7" applyFont="1" applyBorder="1" applyProtection="1"/>
    <xf numFmtId="0" fontId="2" fillId="0" borderId="26" xfId="7" applyFont="1" applyBorder="1" applyProtection="1"/>
    <xf numFmtId="0" fontId="2" fillId="0" borderId="18" xfId="7" applyFont="1" applyBorder="1" applyAlignment="1" applyProtection="1">
      <alignment horizontal="center"/>
    </xf>
    <xf numFmtId="0" fontId="17" fillId="6" borderId="7" xfId="7" applyFont="1" applyFill="1" applyBorder="1" applyProtection="1"/>
    <xf numFmtId="0" fontId="17" fillId="6" borderId="25" xfId="7" applyFont="1" applyFill="1" applyBorder="1" applyProtection="1"/>
    <xf numFmtId="0" fontId="17" fillId="0" borderId="7" xfId="7" applyFont="1" applyBorder="1" applyAlignment="1" applyProtection="1">
      <alignment horizontal="center"/>
    </xf>
    <xf numFmtId="165" fontId="17" fillId="0" borderId="20" xfId="7" applyNumberFormat="1" applyFont="1" applyBorder="1" applyProtection="1"/>
    <xf numFmtId="165" fontId="17" fillId="0" borderId="6" xfId="7" applyNumberFormat="1" applyFont="1" applyBorder="1" applyProtection="1"/>
    <xf numFmtId="2" fontId="17" fillId="0" borderId="19" xfId="7" applyNumberFormat="1" applyFont="1" applyBorder="1" applyProtection="1"/>
    <xf numFmtId="0" fontId="17" fillId="0" borderId="24" xfId="7" applyFont="1" applyBorder="1" applyAlignment="1" applyProtection="1">
      <alignment horizontal="center"/>
    </xf>
    <xf numFmtId="0" fontId="17" fillId="2" borderId="6" xfId="0" applyFont="1" applyFill="1" applyBorder="1" applyAlignment="1" applyProtection="1">
      <alignment horizontal="center"/>
      <protection locked="0"/>
    </xf>
    <xf numFmtId="0" fontId="17" fillId="2" borderId="7" xfId="0" applyFont="1" applyFill="1" applyBorder="1" applyAlignment="1" applyProtection="1">
      <alignment horizontal="left"/>
      <protection locked="0"/>
    </xf>
    <xf numFmtId="165" fontId="17" fillId="2" borderId="6" xfId="0" applyNumberFormat="1" applyFont="1" applyFill="1" applyBorder="1" applyAlignment="1" applyProtection="1">
      <alignment horizontal="right"/>
      <protection locked="0"/>
    </xf>
    <xf numFmtId="2" fontId="17" fillId="0" borderId="6" xfId="7" applyNumberFormat="1" applyFont="1" applyBorder="1" applyProtection="1"/>
    <xf numFmtId="165" fontId="17" fillId="2" borderId="6" xfId="7" applyNumberFormat="1" applyFont="1" applyFill="1" applyBorder="1" applyProtection="1">
      <protection locked="0"/>
    </xf>
    <xf numFmtId="0" fontId="17" fillId="2" borderId="6" xfId="7" applyFont="1" applyFill="1" applyBorder="1" applyAlignment="1" applyProtection="1">
      <alignment horizontal="center"/>
      <protection locked="0"/>
    </xf>
    <xf numFmtId="0" fontId="17" fillId="2" borderId="7" xfId="7" applyFont="1" applyFill="1" applyBorder="1" applyProtection="1">
      <protection locked="0"/>
    </xf>
    <xf numFmtId="0" fontId="17" fillId="2" borderId="21" xfId="7" applyFont="1" applyFill="1" applyBorder="1" applyAlignment="1" applyProtection="1">
      <alignment horizontal="center"/>
      <protection locked="0"/>
    </xf>
    <xf numFmtId="0" fontId="17" fillId="2" borderId="22" xfId="7" applyFont="1" applyFill="1" applyBorder="1" applyProtection="1">
      <protection locked="0"/>
    </xf>
    <xf numFmtId="165" fontId="17" fillId="2" borderId="21" xfId="7" applyNumberFormat="1" applyFont="1" applyFill="1" applyBorder="1" applyProtection="1">
      <protection locked="0"/>
    </xf>
    <xf numFmtId="2" fontId="17" fillId="0" borderId="21" xfId="7" applyNumberFormat="1" applyFont="1" applyBorder="1" applyProtection="1"/>
    <xf numFmtId="165" fontId="17" fillId="5" borderId="17" xfId="7" applyNumberFormat="1" applyFont="1" applyFill="1" applyBorder="1" applyAlignment="1" applyProtection="1">
      <alignment horizontal="center" vertical="center"/>
    </xf>
    <xf numFmtId="165" fontId="17" fillId="5" borderId="4" xfId="7" applyNumberFormat="1" applyFont="1" applyFill="1" applyBorder="1" applyAlignment="1" applyProtection="1">
      <alignment horizontal="center" vertical="center"/>
    </xf>
    <xf numFmtId="2" fontId="17" fillId="5" borderId="4" xfId="7" applyNumberFormat="1" applyFont="1" applyFill="1" applyBorder="1" applyAlignment="1" applyProtection="1">
      <alignment horizontal="center" vertical="center"/>
    </xf>
    <xf numFmtId="2" fontId="17" fillId="5" borderId="16" xfId="7" applyNumberFormat="1" applyFont="1" applyFill="1" applyBorder="1" applyAlignment="1" applyProtection="1">
      <alignment horizontal="center" vertical="center"/>
    </xf>
    <xf numFmtId="0" fontId="17" fillId="3" borderId="14" xfId="7" applyFont="1" applyFill="1" applyBorder="1" applyProtection="1"/>
    <xf numFmtId="0" fontId="17" fillId="3" borderId="13" xfId="7" applyFont="1" applyFill="1" applyBorder="1" applyProtection="1"/>
    <xf numFmtId="0" fontId="17" fillId="3" borderId="3" xfId="7" applyFont="1" applyFill="1" applyBorder="1" applyProtection="1"/>
    <xf numFmtId="0" fontId="17" fillId="3" borderId="12" xfId="7" applyFont="1" applyFill="1" applyBorder="1" applyProtection="1"/>
    <xf numFmtId="0" fontId="17" fillId="3" borderId="0" xfId="7" applyFont="1" applyFill="1" applyProtection="1"/>
    <xf numFmtId="0" fontId="17" fillId="3" borderId="11" xfId="7" applyFont="1" applyFill="1" applyBorder="1" applyProtection="1"/>
    <xf numFmtId="0" fontId="17" fillId="3" borderId="10" xfId="7" applyFont="1" applyFill="1" applyBorder="1" applyProtection="1"/>
    <xf numFmtId="0" fontId="17" fillId="3" borderId="9" xfId="7" applyFont="1" applyFill="1" applyBorder="1" applyProtection="1"/>
    <xf numFmtId="0" fontId="17" fillId="3" borderId="8" xfId="7" applyFont="1" applyFill="1" applyBorder="1" applyProtection="1"/>
    <xf numFmtId="0" fontId="22" fillId="0" borderId="7" xfId="7" applyFont="1" applyBorder="1" applyAlignment="1" applyProtection="1">
      <alignment horizontal="center"/>
    </xf>
    <xf numFmtId="165" fontId="17" fillId="0" borderId="20" xfId="7" applyNumberFormat="1" applyFont="1" applyBorder="1" applyAlignment="1" applyProtection="1">
      <alignment horizontal="right"/>
    </xf>
    <xf numFmtId="165" fontId="17" fillId="0" borderId="6" xfId="7" applyNumberFormat="1" applyFont="1" applyBorder="1" applyAlignment="1" applyProtection="1">
      <alignment horizontal="right"/>
    </xf>
    <xf numFmtId="2" fontId="17" fillId="0" borderId="19" xfId="7" applyNumberFormat="1" applyFont="1" applyBorder="1" applyAlignment="1" applyProtection="1">
      <alignment horizontal="right"/>
    </xf>
    <xf numFmtId="165" fontId="17" fillId="0" borderId="20" xfId="7" applyNumberFormat="1" applyFont="1" applyBorder="1" applyAlignment="1" applyProtection="1"/>
    <xf numFmtId="165" fontId="17" fillId="0" borderId="6" xfId="7" applyNumberFormat="1" applyFont="1" applyBorder="1" applyAlignment="1" applyProtection="1"/>
    <xf numFmtId="2" fontId="17" fillId="0" borderId="19" xfId="7" applyNumberFormat="1" applyFont="1" applyBorder="1" applyAlignment="1" applyProtection="1"/>
    <xf numFmtId="165" fontId="17" fillId="0" borderId="20" xfId="7" applyNumberFormat="1" applyFont="1" applyBorder="1" applyAlignment="1" applyProtection="1">
      <alignment horizontal="center" vertical="center"/>
    </xf>
    <xf numFmtId="165" fontId="17" fillId="0" borderId="6" xfId="7" applyNumberFormat="1" applyFont="1" applyBorder="1" applyAlignment="1" applyProtection="1">
      <alignment horizontal="center" vertical="center"/>
    </xf>
    <xf numFmtId="2" fontId="17" fillId="0" borderId="19" xfId="7" applyNumberFormat="1" applyFont="1" applyBorder="1" applyAlignment="1" applyProtection="1">
      <alignment horizontal="center" vertical="center"/>
    </xf>
    <xf numFmtId="165" fontId="1" fillId="10" borderId="18" xfId="0" applyNumberFormat="1" applyFont="1" applyFill="1" applyBorder="1" applyProtection="1">
      <protection locked="0"/>
    </xf>
    <xf numFmtId="165" fontId="1" fillId="10" borderId="18" xfId="0" applyNumberFormat="1" applyFont="1" applyFill="1" applyBorder="1" applyAlignment="1" applyProtection="1">
      <alignment horizontal="right"/>
      <protection locked="0"/>
    </xf>
    <xf numFmtId="165" fontId="1" fillId="10" borderId="49" xfId="0" applyNumberFormat="1" applyFont="1" applyFill="1" applyBorder="1" applyProtection="1">
      <protection locked="0"/>
    </xf>
    <xf numFmtId="166" fontId="17" fillId="0" borderId="5" xfId="7" quotePrefix="1" applyNumberFormat="1" applyFont="1" applyBorder="1" applyAlignment="1" applyProtection="1">
      <alignment horizontal="center"/>
    </xf>
    <xf numFmtId="14" fontId="1" fillId="0" borderId="0" xfId="7" applyNumberFormat="1" applyFont="1" applyProtection="1"/>
    <xf numFmtId="0" fontId="17" fillId="0" borderId="18" xfId="7" applyFont="1" applyFill="1" applyBorder="1" applyAlignment="1" applyProtection="1">
      <alignment horizontal="center"/>
    </xf>
    <xf numFmtId="166" fontId="17" fillId="0" borderId="5" xfId="7" quotePrefix="1" applyNumberFormat="1" applyFont="1" applyFill="1" applyBorder="1" applyAlignment="1" applyProtection="1">
      <alignment horizontal="center"/>
    </xf>
    <xf numFmtId="166" fontId="17" fillId="0" borderId="5" xfId="7" applyNumberFormat="1" applyFont="1" applyFill="1" applyBorder="1" applyAlignment="1" applyProtection="1">
      <alignment horizontal="center"/>
    </xf>
    <xf numFmtId="0" fontId="9" fillId="0" borderId="13" xfId="7" applyFont="1" applyFill="1" applyBorder="1" applyAlignment="1" applyProtection="1">
      <alignment horizontal="center"/>
    </xf>
    <xf numFmtId="0" fontId="20" fillId="0" borderId="13" xfId="7" applyFont="1" applyFill="1" applyBorder="1" applyAlignment="1" applyProtection="1">
      <alignment horizontal="center"/>
    </xf>
    <xf numFmtId="0" fontId="9" fillId="0" borderId="3" xfId="7" applyFont="1" applyFill="1" applyBorder="1" applyAlignment="1" applyProtection="1">
      <alignment horizontal="center"/>
    </xf>
    <xf numFmtId="0" fontId="16" fillId="0" borderId="14" xfId="7" applyFont="1" applyFill="1" applyBorder="1" applyProtection="1"/>
    <xf numFmtId="0" fontId="16" fillId="0" borderId="13" xfId="7" applyFont="1" applyFill="1" applyBorder="1" applyProtection="1"/>
    <xf numFmtId="0" fontId="16" fillId="0" borderId="10" xfId="7" applyFont="1" applyFill="1" applyBorder="1" applyProtection="1"/>
    <xf numFmtId="0" fontId="16" fillId="0" borderId="9" xfId="7" applyFont="1" applyFill="1" applyBorder="1" applyProtection="1"/>
    <xf numFmtId="0" fontId="17" fillId="0" borderId="24" xfId="7" applyFont="1" applyFill="1" applyBorder="1" applyAlignment="1" applyProtection="1">
      <alignment horizontal="center"/>
    </xf>
    <xf numFmtId="0" fontId="1" fillId="10" borderId="45" xfId="0" applyFont="1" applyFill="1" applyBorder="1" applyAlignment="1" applyProtection="1">
      <alignment horizontal="left"/>
      <protection locked="0"/>
    </xf>
    <xf numFmtId="0" fontId="1" fillId="10" borderId="35" xfId="0" applyFont="1" applyFill="1" applyBorder="1" applyAlignment="1" applyProtection="1">
      <alignment horizontal="left"/>
      <protection locked="0"/>
    </xf>
    <xf numFmtId="0" fontId="1" fillId="10" borderId="50" xfId="0" applyFont="1" applyFill="1" applyBorder="1" applyAlignment="1" applyProtection="1">
      <alignment horizontal="left"/>
      <protection locked="0"/>
    </xf>
    <xf numFmtId="0" fontId="1" fillId="10" borderId="45" xfId="0" applyFont="1" applyFill="1" applyBorder="1" applyProtection="1">
      <protection locked="0"/>
    </xf>
    <xf numFmtId="0" fontId="1" fillId="10" borderId="35" xfId="0" applyFont="1" applyFill="1" applyBorder="1" applyProtection="1">
      <protection locked="0"/>
    </xf>
    <xf numFmtId="0" fontId="1" fillId="10" borderId="50" xfId="0" applyFont="1" applyFill="1" applyBorder="1" applyProtection="1">
      <protection locked="0"/>
    </xf>
    <xf numFmtId="0" fontId="17" fillId="4" borderId="15" xfId="7" applyFont="1" applyFill="1" applyBorder="1" applyProtection="1"/>
    <xf numFmtId="0" fontId="1" fillId="0" borderId="0" xfId="0" applyFont="1" applyProtection="1"/>
    <xf numFmtId="0" fontId="2" fillId="0" borderId="11" xfId="0" applyFont="1" applyBorder="1" applyProtection="1"/>
    <xf numFmtId="0" fontId="10" fillId="8" borderId="12" xfId="0" applyFont="1" applyFill="1" applyBorder="1" applyAlignment="1" applyProtection="1">
      <alignment horizontal="center"/>
    </xf>
    <xf numFmtId="0" fontId="10" fillId="8" borderId="0" xfId="0" applyFont="1" applyFill="1" applyAlignment="1" applyProtection="1">
      <alignment horizontal="center"/>
    </xf>
    <xf numFmtId="166" fontId="10" fillId="8" borderId="0" xfId="0" applyNumberFormat="1" applyFont="1" applyFill="1" applyAlignment="1" applyProtection="1">
      <alignment horizontal="center"/>
    </xf>
    <xf numFmtId="0" fontId="13" fillId="0" borderId="11" xfId="0" applyFont="1" applyFill="1" applyBorder="1" applyAlignment="1" applyProtection="1">
      <alignment horizontal="center" vertical="center"/>
    </xf>
    <xf numFmtId="0" fontId="2" fillId="0" borderId="12" xfId="7" applyFont="1" applyBorder="1" applyProtection="1"/>
    <xf numFmtId="0" fontId="2" fillId="0" borderId="0" xfId="7" applyFont="1" applyBorder="1" applyProtection="1"/>
    <xf numFmtId="0" fontId="1" fillId="0" borderId="0" xfId="7" applyFont="1" applyFill="1" applyProtection="1">
      <protection locked="0"/>
    </xf>
    <xf numFmtId="0" fontId="2" fillId="0" borderId="12" xfId="9" applyFont="1" applyBorder="1" applyProtection="1"/>
    <xf numFmtId="0" fontId="2" fillId="0" borderId="0" xfId="9" applyFont="1" applyBorder="1" applyProtection="1"/>
    <xf numFmtId="0" fontId="1" fillId="0" borderId="12" xfId="9" applyFont="1" applyBorder="1" applyProtection="1"/>
    <xf numFmtId="0" fontId="1" fillId="10" borderId="0" xfId="7" applyFont="1" applyFill="1" applyProtection="1"/>
    <xf numFmtId="0" fontId="17" fillId="2" borderId="6" xfId="10" applyFont="1" applyFill="1" applyBorder="1" applyAlignment="1" applyProtection="1">
      <alignment horizontal="center"/>
      <protection locked="0"/>
    </xf>
    <xf numFmtId="0" fontId="17" fillId="2" borderId="7" xfId="9" applyFont="1" applyFill="1" applyBorder="1" applyProtection="1">
      <protection locked="0"/>
    </xf>
    <xf numFmtId="165" fontId="17" fillId="2" borderId="6" xfId="9" applyNumberFormat="1" applyFont="1" applyFill="1" applyBorder="1" applyProtection="1">
      <protection locked="0"/>
    </xf>
    <xf numFmtId="0" fontId="4" fillId="0" borderId="13" xfId="0" applyFont="1" applyBorder="1" applyProtection="1"/>
    <xf numFmtId="0" fontId="4" fillId="0" borderId="13" xfId="0" applyFont="1" applyBorder="1" applyAlignment="1" applyProtection="1">
      <alignment horizontal="right"/>
    </xf>
    <xf numFmtId="0" fontId="4" fillId="0" borderId="3" xfId="0" applyFont="1" applyBorder="1" applyAlignment="1" applyProtection="1">
      <alignment horizontal="right"/>
    </xf>
    <xf numFmtId="0" fontId="1" fillId="10" borderId="45" xfId="0" applyFont="1" applyFill="1" applyBorder="1" applyProtection="1">
      <protection locked="0"/>
    </xf>
    <xf numFmtId="165" fontId="2" fillId="2" borderId="63" xfId="0" applyNumberFormat="1" applyFont="1" applyFill="1" applyBorder="1" applyProtection="1"/>
    <xf numFmtId="165" fontId="2" fillId="2" borderId="64" xfId="0" applyNumberFormat="1" applyFont="1" applyFill="1" applyBorder="1" applyProtection="1"/>
    <xf numFmtId="165" fontId="1" fillId="2" borderId="63" xfId="0" applyNumberFormat="1" applyFont="1" applyFill="1" applyBorder="1" applyProtection="1"/>
    <xf numFmtId="165" fontId="1" fillId="2" borderId="64" xfId="0" applyNumberFormat="1" applyFont="1" applyFill="1" applyBorder="1" applyProtection="1"/>
    <xf numFmtId="0" fontId="1" fillId="10" borderId="45" xfId="0" applyFont="1" applyFill="1" applyBorder="1" applyProtection="1">
      <protection locked="0"/>
    </xf>
    <xf numFmtId="0" fontId="1" fillId="10" borderId="35" xfId="0" applyFont="1" applyFill="1" applyBorder="1" applyProtection="1">
      <protection locked="0"/>
    </xf>
    <xf numFmtId="0" fontId="1" fillId="10" borderId="50" xfId="0" applyFont="1" applyFill="1" applyBorder="1" applyProtection="1">
      <protection locked="0"/>
    </xf>
    <xf numFmtId="0" fontId="1" fillId="10" borderId="45" xfId="0" applyFont="1" applyFill="1" applyBorder="1" applyAlignment="1" applyProtection="1">
      <alignment horizontal="left"/>
      <protection locked="0"/>
    </xf>
    <xf numFmtId="0" fontId="1" fillId="10" borderId="35" xfId="0" applyFont="1" applyFill="1" applyBorder="1" applyAlignment="1" applyProtection="1">
      <alignment horizontal="left"/>
      <protection locked="0"/>
    </xf>
    <xf numFmtId="0" fontId="1" fillId="10" borderId="50" xfId="0" applyFont="1" applyFill="1" applyBorder="1" applyAlignment="1" applyProtection="1">
      <alignment horizontal="left"/>
      <protection locked="0"/>
    </xf>
    <xf numFmtId="0" fontId="1" fillId="2" borderId="45" xfId="11" applyFont="1" applyFill="1" applyBorder="1" applyProtection="1">
      <protection locked="0"/>
    </xf>
    <xf numFmtId="0" fontId="1" fillId="2" borderId="35" xfId="11" applyFont="1" applyFill="1" applyBorder="1" applyProtection="1">
      <protection locked="0"/>
    </xf>
    <xf numFmtId="0" fontId="1" fillId="2" borderId="50" xfId="11" applyFont="1" applyFill="1" applyBorder="1" applyProtection="1">
      <protection locked="0"/>
    </xf>
    <xf numFmtId="0" fontId="1" fillId="2" borderId="38" xfId="11" applyFont="1" applyFill="1" applyBorder="1" applyProtection="1">
      <protection locked="0"/>
    </xf>
    <xf numFmtId="0" fontId="1" fillId="2" borderId="37" xfId="11" applyFont="1" applyFill="1" applyBorder="1" applyProtection="1">
      <protection locked="0"/>
    </xf>
    <xf numFmtId="0" fontId="1" fillId="2" borderId="71" xfId="11" applyFont="1" applyFill="1" applyBorder="1" applyProtection="1">
      <protection locked="0"/>
    </xf>
    <xf numFmtId="0" fontId="1" fillId="10" borderId="49" xfId="0" applyFont="1" applyFill="1" applyBorder="1" applyProtection="1">
      <protection locked="0"/>
    </xf>
    <xf numFmtId="165" fontId="1" fillId="2" borderId="18" xfId="11" applyNumberFormat="1" applyFont="1" applyFill="1" applyBorder="1" applyAlignment="1" applyProtection="1">
      <alignment horizontal="right"/>
      <protection locked="0"/>
    </xf>
    <xf numFmtId="165" fontId="1" fillId="2" borderId="18" xfId="9" applyNumberFormat="1" applyFont="1" applyFill="1" applyBorder="1" applyAlignment="1" applyProtection="1">
      <alignment horizontal="right"/>
      <protection locked="0"/>
    </xf>
    <xf numFmtId="0" fontId="1" fillId="2" borderId="12" xfId="11" applyFont="1" applyFill="1" applyBorder="1" applyProtection="1">
      <protection locked="0"/>
    </xf>
    <xf numFmtId="0" fontId="1" fillId="2" borderId="0" xfId="11" applyFont="1" applyFill="1" applyBorder="1" applyProtection="1">
      <protection locked="0"/>
    </xf>
    <xf numFmtId="0" fontId="1" fillId="2" borderId="11" xfId="11" applyFont="1" applyFill="1" applyBorder="1" applyProtection="1">
      <protection locked="0"/>
    </xf>
    <xf numFmtId="0" fontId="1" fillId="10" borderId="24" xfId="0" applyFont="1" applyFill="1" applyBorder="1" applyProtection="1">
      <protection locked="0"/>
    </xf>
    <xf numFmtId="165" fontId="1" fillId="10" borderId="24" xfId="0" applyNumberFormat="1" applyFont="1" applyFill="1" applyBorder="1" applyProtection="1">
      <protection locked="0"/>
    </xf>
    <xf numFmtId="0" fontId="1" fillId="10" borderId="18" xfId="0" applyFont="1" applyFill="1" applyBorder="1" applyProtection="1">
      <protection locked="0"/>
    </xf>
    <xf numFmtId="0" fontId="1" fillId="10" borderId="45" xfId="0" applyFont="1" applyFill="1" applyBorder="1" applyAlignment="1" applyProtection="1">
      <alignment horizontal="left"/>
      <protection locked="0"/>
    </xf>
    <xf numFmtId="0" fontId="1" fillId="10" borderId="35" xfId="0" applyFont="1" applyFill="1" applyBorder="1" applyAlignment="1" applyProtection="1">
      <alignment horizontal="left"/>
      <protection locked="0"/>
    </xf>
    <xf numFmtId="0" fontId="1" fillId="10" borderId="50" xfId="0" applyFont="1" applyFill="1" applyBorder="1" applyAlignment="1" applyProtection="1">
      <alignment horizontal="left"/>
      <protection locked="0"/>
    </xf>
    <xf numFmtId="0" fontId="2" fillId="0" borderId="12" xfId="7" applyFont="1" applyBorder="1" applyAlignment="1" applyProtection="1">
      <alignment horizontal="left"/>
    </xf>
    <xf numFmtId="0" fontId="2" fillId="0" borderId="0" xfId="7" applyFont="1" applyBorder="1" applyAlignment="1" applyProtection="1">
      <alignment horizontal="left"/>
    </xf>
    <xf numFmtId="0" fontId="2" fillId="0" borderId="12" xfId="9" applyFont="1" applyBorder="1" applyAlignment="1" applyProtection="1">
      <alignment horizontal="left" wrapText="1"/>
    </xf>
    <xf numFmtId="0" fontId="2" fillId="0" borderId="0" xfId="9" applyFont="1" applyBorder="1" applyAlignment="1" applyProtection="1">
      <alignment horizontal="left" wrapText="1"/>
    </xf>
    <xf numFmtId="0" fontId="5" fillId="0" borderId="0" xfId="9" applyAlignment="1" applyProtection="1">
      <alignment wrapText="1"/>
    </xf>
    <xf numFmtId="0" fontId="2" fillId="0" borderId="12" xfId="7" applyFont="1" applyBorder="1" applyAlignment="1" applyProtection="1">
      <alignment horizontal="left" wrapText="1"/>
    </xf>
    <xf numFmtId="0" fontId="2" fillId="0" borderId="0" xfId="7" applyFont="1" applyBorder="1" applyAlignment="1" applyProtection="1">
      <alignment horizontal="left" wrapText="1"/>
    </xf>
    <xf numFmtId="0" fontId="2" fillId="0" borderId="12" xfId="7" applyFont="1" applyBorder="1" applyProtection="1"/>
    <xf numFmtId="0" fontId="2" fillId="0" borderId="0" xfId="7" applyFont="1" applyBorder="1" applyProtection="1"/>
    <xf numFmtId="0" fontId="2" fillId="0" borderId="10" xfId="7" applyFont="1" applyBorder="1" applyProtection="1"/>
    <xf numFmtId="0" fontId="2" fillId="0" borderId="9" xfId="7" applyFont="1" applyBorder="1" applyProtection="1"/>
    <xf numFmtId="0" fontId="2" fillId="0" borderId="14" xfId="7" applyFont="1" applyBorder="1" applyAlignment="1" applyProtection="1">
      <alignment horizontal="left"/>
    </xf>
    <xf numFmtId="0" fontId="2" fillId="0" borderId="13" xfId="7" applyFont="1" applyBorder="1" applyAlignment="1" applyProtection="1">
      <alignment horizontal="left"/>
    </xf>
    <xf numFmtId="0" fontId="2" fillId="0" borderId="10" xfId="7" applyFont="1" applyBorder="1" applyAlignment="1" applyProtection="1">
      <alignment horizontal="left"/>
    </xf>
    <xf numFmtId="0" fontId="2" fillId="0" borderId="9" xfId="7" applyFont="1" applyBorder="1" applyAlignment="1" applyProtection="1">
      <alignment horizontal="left"/>
    </xf>
    <xf numFmtId="0" fontId="2" fillId="0" borderId="9" xfId="7" applyFont="1" applyBorder="1" applyAlignment="1" applyProtection="1">
      <alignment horizontal="right"/>
    </xf>
    <xf numFmtId="0" fontId="2" fillId="2" borderId="47" xfId="7" applyFont="1" applyFill="1" applyBorder="1" applyAlignment="1" applyProtection="1">
      <protection locked="0"/>
    </xf>
    <xf numFmtId="0" fontId="5" fillId="2" borderId="47" xfId="7" applyFill="1" applyBorder="1" applyAlignment="1" applyProtection="1">
      <protection locked="0"/>
    </xf>
    <xf numFmtId="0" fontId="2" fillId="2" borderId="37" xfId="7" applyFont="1" applyFill="1" applyBorder="1" applyAlignment="1" applyProtection="1">
      <alignment horizontal="left"/>
      <protection locked="0"/>
    </xf>
    <xf numFmtId="0" fontId="2" fillId="0" borderId="0" xfId="7" applyFont="1" applyBorder="1" applyAlignment="1" applyProtection="1">
      <alignment horizontal="right"/>
    </xf>
    <xf numFmtId="0" fontId="3" fillId="9" borderId="14" xfId="7" applyFont="1" applyFill="1" applyBorder="1" applyAlignment="1" applyProtection="1">
      <alignment horizontal="center"/>
    </xf>
    <xf numFmtId="0" fontId="3" fillId="9" borderId="13" xfId="7" applyFont="1" applyFill="1" applyBorder="1" applyAlignment="1" applyProtection="1">
      <alignment horizontal="center"/>
    </xf>
    <xf numFmtId="0" fontId="3" fillId="9" borderId="3" xfId="7" applyFont="1" applyFill="1" applyBorder="1" applyAlignment="1" applyProtection="1">
      <alignment horizontal="center"/>
    </xf>
    <xf numFmtId="0" fontId="3" fillId="9" borderId="12" xfId="7" applyFont="1" applyFill="1" applyBorder="1" applyAlignment="1" applyProtection="1">
      <alignment horizontal="center"/>
    </xf>
    <xf numFmtId="0" fontId="3" fillId="9" borderId="0" xfId="7" applyFont="1" applyFill="1" applyBorder="1" applyAlignment="1" applyProtection="1">
      <alignment horizontal="center"/>
    </xf>
    <xf numFmtId="0" fontId="3" fillId="9" borderId="11" xfId="7" applyFont="1" applyFill="1" applyBorder="1" applyAlignment="1" applyProtection="1">
      <alignment horizontal="center"/>
    </xf>
    <xf numFmtId="0" fontId="3" fillId="9" borderId="10" xfId="7" applyFont="1" applyFill="1" applyBorder="1" applyAlignment="1" applyProtection="1">
      <alignment horizontal="center"/>
    </xf>
    <xf numFmtId="0" fontId="3" fillId="9" borderId="9" xfId="7" applyFont="1" applyFill="1" applyBorder="1" applyAlignment="1" applyProtection="1">
      <alignment horizontal="center"/>
    </xf>
    <xf numFmtId="0" fontId="3" fillId="9" borderId="8" xfId="7" applyFont="1" applyFill="1" applyBorder="1" applyAlignment="1" applyProtection="1">
      <alignment horizontal="center"/>
    </xf>
    <xf numFmtId="0" fontId="2" fillId="0" borderId="14" xfId="7" applyFont="1" applyBorder="1" applyProtection="1"/>
    <xf numFmtId="0" fontId="2" fillId="0" borderId="13" xfId="7" applyFont="1" applyBorder="1" applyProtection="1"/>
    <xf numFmtId="0" fontId="2" fillId="0" borderId="13" xfId="7" applyFont="1" applyBorder="1" applyAlignment="1" applyProtection="1">
      <alignment horizontal="center"/>
    </xf>
    <xf numFmtId="0" fontId="2" fillId="0" borderId="3" xfId="7" applyFont="1" applyBorder="1" applyAlignment="1" applyProtection="1">
      <alignment horizontal="center"/>
    </xf>
    <xf numFmtId="0" fontId="26" fillId="0" borderId="0" xfId="7" applyFont="1" applyFill="1" applyAlignment="1" applyProtection="1">
      <alignment horizontal="center"/>
    </xf>
    <xf numFmtId="0" fontId="26" fillId="0" borderId="11" xfId="7" applyFont="1" applyFill="1" applyBorder="1" applyAlignment="1" applyProtection="1">
      <alignment horizontal="center"/>
    </xf>
    <xf numFmtId="0" fontId="1" fillId="2" borderId="62" xfId="0" applyFont="1" applyFill="1" applyBorder="1" applyProtection="1"/>
    <xf numFmtId="0" fontId="1" fillId="2" borderId="63" xfId="0" applyFont="1" applyFill="1" applyBorder="1" applyProtection="1"/>
    <xf numFmtId="0" fontId="1" fillId="2" borderId="62" xfId="0" applyFont="1" applyFill="1" applyBorder="1" applyAlignment="1" applyProtection="1">
      <alignment horizontal="left"/>
    </xf>
    <xf numFmtId="0" fontId="1" fillId="2" borderId="63" xfId="0" applyFont="1" applyFill="1" applyBorder="1" applyAlignment="1" applyProtection="1">
      <alignment horizontal="left"/>
    </xf>
    <xf numFmtId="0" fontId="1" fillId="2" borderId="68" xfId="0" applyFont="1" applyFill="1" applyBorder="1" applyAlignment="1" applyProtection="1">
      <alignment horizontal="left"/>
    </xf>
    <xf numFmtId="0" fontId="1" fillId="2" borderId="69" xfId="0" applyFont="1" applyFill="1" applyBorder="1" applyAlignment="1" applyProtection="1">
      <alignment horizontal="left"/>
    </xf>
    <xf numFmtId="0" fontId="1" fillId="2" borderId="70" xfId="0" applyFont="1" applyFill="1" applyBorder="1" applyAlignment="1" applyProtection="1">
      <alignment horizontal="left"/>
    </xf>
    <xf numFmtId="0" fontId="2" fillId="0" borderId="65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67" xfId="0" applyFont="1" applyBorder="1" applyAlignment="1">
      <alignment horizontal="center"/>
    </xf>
    <xf numFmtId="0" fontId="3" fillId="9" borderId="14" xfId="0" applyFont="1" applyFill="1" applyBorder="1" applyAlignment="1" applyProtection="1">
      <alignment horizontal="center"/>
    </xf>
    <xf numFmtId="0" fontId="3" fillId="9" borderId="13" xfId="0" applyFont="1" applyFill="1" applyBorder="1" applyAlignment="1" applyProtection="1">
      <alignment horizontal="center"/>
    </xf>
    <xf numFmtId="0" fontId="3" fillId="9" borderId="3" xfId="0" applyFont="1" applyFill="1" applyBorder="1" applyAlignment="1" applyProtection="1">
      <alignment horizontal="center"/>
    </xf>
    <xf numFmtId="0" fontId="3" fillId="9" borderId="12" xfId="0" applyFont="1" applyFill="1" applyBorder="1" applyAlignment="1" applyProtection="1">
      <alignment horizontal="center"/>
    </xf>
    <xf numFmtId="0" fontId="3" fillId="9" borderId="0" xfId="0" applyFont="1" applyFill="1" applyBorder="1" applyAlignment="1" applyProtection="1">
      <alignment horizontal="center"/>
    </xf>
    <xf numFmtId="0" fontId="3" fillId="9" borderId="11" xfId="0" applyFont="1" applyFill="1" applyBorder="1" applyAlignment="1" applyProtection="1">
      <alignment horizontal="center"/>
    </xf>
    <xf numFmtId="0" fontId="3" fillId="9" borderId="10" xfId="0" applyFont="1" applyFill="1" applyBorder="1" applyAlignment="1" applyProtection="1">
      <alignment horizontal="center"/>
    </xf>
    <xf numFmtId="0" fontId="3" fillId="9" borderId="9" xfId="0" applyFont="1" applyFill="1" applyBorder="1" applyAlignment="1" applyProtection="1">
      <alignment horizontal="center"/>
    </xf>
    <xf numFmtId="0" fontId="3" fillId="9" borderId="8" xfId="0" applyFont="1" applyFill="1" applyBorder="1" applyAlignment="1" applyProtection="1">
      <alignment horizontal="center"/>
    </xf>
    <xf numFmtId="0" fontId="4" fillId="0" borderId="14" xfId="0" applyFont="1" applyBorder="1" applyAlignment="1" applyProtection="1">
      <alignment horizontal="center"/>
    </xf>
    <xf numFmtId="0" fontId="4" fillId="0" borderId="13" xfId="0" applyFont="1" applyBorder="1" applyAlignment="1" applyProtection="1">
      <alignment horizontal="center"/>
    </xf>
    <xf numFmtId="0" fontId="1" fillId="2" borderId="59" xfId="0" applyFont="1" applyFill="1" applyBorder="1" applyAlignment="1" applyProtection="1">
      <alignment horizontal="left"/>
    </xf>
    <xf numFmtId="0" fontId="1" fillId="2" borderId="60" xfId="0" applyFont="1" applyFill="1" applyBorder="1" applyAlignment="1" applyProtection="1">
      <alignment horizontal="left"/>
    </xf>
    <xf numFmtId="0" fontId="1" fillId="2" borderId="61" xfId="0" applyFont="1" applyFill="1" applyBorder="1" applyAlignment="1" applyProtection="1">
      <alignment horizontal="left"/>
    </xf>
    <xf numFmtId="0" fontId="1" fillId="2" borderId="64" xfId="0" applyFont="1" applyFill="1" applyBorder="1" applyAlignment="1" applyProtection="1">
      <alignment horizontal="left"/>
    </xf>
    <xf numFmtId="0" fontId="2" fillId="2" borderId="62" xfId="0" applyFont="1" applyFill="1" applyBorder="1" applyAlignment="1" applyProtection="1">
      <alignment horizontal="left"/>
    </xf>
    <xf numFmtId="0" fontId="2" fillId="2" borderId="63" xfId="0" applyFont="1" applyFill="1" applyBorder="1" applyAlignment="1" applyProtection="1">
      <alignment horizontal="left"/>
    </xf>
    <xf numFmtId="0" fontId="4" fillId="9" borderId="14" xfId="0" applyFont="1" applyFill="1" applyBorder="1" applyAlignment="1" applyProtection="1">
      <alignment horizontal="center" vertical="justify"/>
    </xf>
    <xf numFmtId="0" fontId="1" fillId="0" borderId="13" xfId="0" applyFont="1" applyBorder="1" applyAlignment="1" applyProtection="1">
      <alignment horizontal="center" vertical="justify"/>
    </xf>
    <xf numFmtId="0" fontId="1" fillId="0" borderId="3" xfId="0" applyFont="1" applyBorder="1" applyAlignment="1" applyProtection="1">
      <alignment horizontal="center" vertical="justify"/>
    </xf>
    <xf numFmtId="0" fontId="4" fillId="9" borderId="12" xfId="0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/>
    </xf>
    <xf numFmtId="0" fontId="4" fillId="9" borderId="10" xfId="0" applyFont="1" applyFill="1" applyBorder="1" applyAlignment="1" applyProtection="1">
      <alignment horizontal="center" vertical="center"/>
    </xf>
    <xf numFmtId="0" fontId="1" fillId="0" borderId="9" xfId="0" applyFont="1" applyBorder="1" applyAlignment="1" applyProtection="1">
      <alignment horizontal="center" vertical="center"/>
    </xf>
    <xf numFmtId="0" fontId="1" fillId="0" borderId="8" xfId="0" applyFont="1" applyBorder="1" applyAlignment="1" applyProtection="1">
      <alignment horizontal="center" vertical="center"/>
    </xf>
    <xf numFmtId="0" fontId="1" fillId="2" borderId="45" xfId="11" applyFont="1" applyFill="1" applyBorder="1" applyProtection="1">
      <protection locked="0"/>
    </xf>
    <xf numFmtId="0" fontId="1" fillId="2" borderId="35" xfId="11" applyFont="1" applyFill="1" applyBorder="1" applyProtection="1">
      <protection locked="0"/>
    </xf>
    <xf numFmtId="0" fontId="1" fillId="2" borderId="50" xfId="11" applyFont="1" applyFill="1" applyBorder="1" applyProtection="1">
      <protection locked="0"/>
    </xf>
    <xf numFmtId="0" fontId="1" fillId="10" borderId="45" xfId="0" applyFont="1" applyFill="1" applyBorder="1" applyProtection="1">
      <protection locked="0"/>
    </xf>
    <xf numFmtId="0" fontId="1" fillId="10" borderId="35" xfId="0" applyFont="1" applyFill="1" applyBorder="1" applyProtection="1">
      <protection locked="0"/>
    </xf>
    <xf numFmtId="0" fontId="1" fillId="10" borderId="50" xfId="0" applyFont="1" applyFill="1" applyBorder="1" applyProtection="1">
      <protection locked="0"/>
    </xf>
    <xf numFmtId="0" fontId="1" fillId="10" borderId="45" xfId="0" applyFont="1" applyFill="1" applyBorder="1" applyAlignment="1" applyProtection="1">
      <alignment horizontal="left"/>
      <protection locked="0"/>
    </xf>
    <xf numFmtId="0" fontId="1" fillId="10" borderId="35" xfId="0" applyFont="1" applyFill="1" applyBorder="1" applyAlignment="1" applyProtection="1">
      <alignment horizontal="left"/>
      <protection locked="0"/>
    </xf>
    <xf numFmtId="0" fontId="1" fillId="10" borderId="50" xfId="0" applyFont="1" applyFill="1" applyBorder="1" applyAlignment="1" applyProtection="1">
      <alignment horizontal="left"/>
      <protection locked="0"/>
    </xf>
    <xf numFmtId="165" fontId="1" fillId="2" borderId="45" xfId="9" applyNumberFormat="1" applyFont="1" applyFill="1" applyBorder="1" applyAlignment="1" applyProtection="1">
      <alignment horizontal="left"/>
      <protection locked="0"/>
    </xf>
    <xf numFmtId="165" fontId="1" fillId="2" borderId="35" xfId="9" applyNumberFormat="1" applyFont="1" applyFill="1" applyBorder="1" applyAlignment="1" applyProtection="1">
      <alignment horizontal="left"/>
      <protection locked="0"/>
    </xf>
    <xf numFmtId="165" fontId="1" fillId="2" borderId="50" xfId="9" applyNumberFormat="1" applyFont="1" applyFill="1" applyBorder="1" applyAlignment="1" applyProtection="1">
      <alignment horizontal="left"/>
      <protection locked="0"/>
    </xf>
    <xf numFmtId="2" fontId="17" fillId="4" borderId="1" xfId="7" applyNumberFormat="1" applyFont="1" applyFill="1" applyBorder="1" applyAlignment="1" applyProtection="1">
      <alignment horizontal="center"/>
    </xf>
    <xf numFmtId="2" fontId="17" fillId="4" borderId="2" xfId="7" applyNumberFormat="1" applyFont="1" applyFill="1" applyBorder="1" applyAlignment="1" applyProtection="1">
      <alignment horizontal="center"/>
    </xf>
    <xf numFmtId="2" fontId="17" fillId="4" borderId="15" xfId="7" applyNumberFormat="1" applyFont="1" applyFill="1" applyBorder="1" applyAlignment="1" applyProtection="1">
      <alignment horizontal="center"/>
    </xf>
    <xf numFmtId="0" fontId="20" fillId="0" borderId="55" xfId="7" applyFont="1" applyFill="1" applyBorder="1" applyAlignment="1" applyProtection="1"/>
    <xf numFmtId="0" fontId="21" fillId="0" borderId="2" xfId="7" applyFont="1" applyFill="1" applyBorder="1" applyAlignment="1" applyProtection="1"/>
    <xf numFmtId="0" fontId="15" fillId="0" borderId="35" xfId="7" applyFont="1" applyFill="1" applyBorder="1" applyAlignment="1" applyProtection="1"/>
    <xf numFmtId="0" fontId="23" fillId="0" borderId="13" xfId="7" applyFont="1" applyFill="1" applyBorder="1" applyAlignment="1" applyProtection="1">
      <alignment horizontal="center" vertical="center" wrapText="1"/>
    </xf>
    <xf numFmtId="0" fontId="21" fillId="0" borderId="13" xfId="7" applyFont="1" applyFill="1" applyBorder="1" applyAlignment="1" applyProtection="1">
      <alignment horizontal="center" vertical="center" wrapText="1"/>
    </xf>
    <xf numFmtId="0" fontId="21" fillId="0" borderId="3" xfId="7" applyFont="1" applyFill="1" applyBorder="1" applyAlignment="1" applyProtection="1">
      <alignment horizontal="center" vertical="center" wrapText="1"/>
    </xf>
    <xf numFmtId="0" fontId="21" fillId="0" borderId="9" xfId="7" applyFont="1" applyFill="1" applyBorder="1" applyAlignment="1" applyProtection="1">
      <alignment horizontal="center" vertical="center" wrapText="1"/>
    </xf>
    <xf numFmtId="0" fontId="21" fillId="0" borderId="8" xfId="7" applyFont="1" applyFill="1" applyBorder="1" applyAlignment="1" applyProtection="1">
      <alignment horizontal="center" vertical="center" wrapText="1"/>
    </xf>
    <xf numFmtId="0" fontId="18" fillId="0" borderId="7" xfId="7" applyFont="1" applyFill="1" applyBorder="1" applyAlignment="1" applyProtection="1">
      <alignment horizontal="center"/>
    </xf>
    <xf numFmtId="0" fontId="19" fillId="0" borderId="35" xfId="7" applyFont="1" applyBorder="1" applyAlignment="1" applyProtection="1">
      <alignment horizontal="center"/>
    </xf>
    <xf numFmtId="0" fontId="19" fillId="0" borderId="56" xfId="7" applyFont="1" applyBorder="1" applyAlignment="1" applyProtection="1">
      <alignment horizontal="center"/>
    </xf>
    <xf numFmtId="0" fontId="20" fillId="0" borderId="48" xfId="7" applyFont="1" applyBorder="1" applyAlignment="1" applyProtection="1">
      <alignment horizontal="center"/>
    </xf>
    <xf numFmtId="0" fontId="20" fillId="0" borderId="47" xfId="7" applyFont="1" applyBorder="1" applyAlignment="1" applyProtection="1">
      <alignment horizontal="center"/>
    </xf>
    <xf numFmtId="0" fontId="20" fillId="0" borderId="46" xfId="7" applyFont="1" applyBorder="1" applyAlignment="1" applyProtection="1">
      <alignment horizontal="center"/>
    </xf>
    <xf numFmtId="0" fontId="16" fillId="0" borderId="14" xfId="7" applyFont="1" applyFill="1" applyBorder="1" applyAlignment="1" applyProtection="1">
      <alignment horizontal="left" vertical="top"/>
    </xf>
    <xf numFmtId="0" fontId="16" fillId="0" borderId="57" xfId="7" applyFont="1" applyFill="1" applyBorder="1" applyAlignment="1" applyProtection="1">
      <alignment horizontal="left" vertical="top"/>
    </xf>
    <xf numFmtId="0" fontId="16" fillId="0" borderId="10" xfId="7" applyFont="1" applyFill="1" applyBorder="1" applyAlignment="1" applyProtection="1">
      <alignment horizontal="left" vertical="top"/>
    </xf>
    <xf numFmtId="0" fontId="16" fillId="0" borderId="58" xfId="7" applyFont="1" applyFill="1" applyBorder="1" applyAlignment="1" applyProtection="1">
      <alignment horizontal="left" vertical="top"/>
    </xf>
    <xf numFmtId="0" fontId="24" fillId="0" borderId="13" xfId="7" applyFont="1" applyFill="1" applyBorder="1" applyAlignment="1" applyProtection="1">
      <alignment horizontal="center" vertical="center" wrapText="1"/>
    </xf>
    <xf numFmtId="0" fontId="25" fillId="0" borderId="13" xfId="7" applyFont="1" applyFill="1" applyBorder="1" applyAlignment="1" applyProtection="1">
      <alignment horizontal="center" vertical="center" wrapText="1"/>
    </xf>
    <xf numFmtId="0" fontId="25" fillId="0" borderId="3" xfId="7" applyFont="1" applyFill="1" applyBorder="1" applyAlignment="1" applyProtection="1">
      <alignment horizontal="center" vertical="center" wrapText="1"/>
    </xf>
    <xf numFmtId="0" fontId="25" fillId="0" borderId="9" xfId="7" applyFont="1" applyFill="1" applyBorder="1" applyAlignment="1" applyProtection="1">
      <alignment horizontal="center" vertical="center" wrapText="1"/>
    </xf>
    <xf numFmtId="0" fontId="25" fillId="0" borderId="8" xfId="7" applyFont="1" applyFill="1" applyBorder="1" applyAlignment="1" applyProtection="1">
      <alignment horizontal="center" vertical="center" wrapText="1"/>
    </xf>
    <xf numFmtId="0" fontId="24" fillId="0" borderId="13" xfId="7" applyFont="1" applyFill="1" applyBorder="1" applyAlignment="1" applyProtection="1">
      <alignment horizontal="center" wrapText="1"/>
    </xf>
    <xf numFmtId="0" fontId="25" fillId="0" borderId="13" xfId="7" applyFont="1" applyFill="1" applyBorder="1" applyAlignment="1" applyProtection="1">
      <alignment horizontal="center" wrapText="1"/>
    </xf>
    <xf numFmtId="0" fontId="25" fillId="0" borderId="3" xfId="7" applyFont="1" applyFill="1" applyBorder="1" applyAlignment="1" applyProtection="1">
      <alignment horizontal="center" wrapText="1"/>
    </xf>
    <xf numFmtId="0" fontId="25" fillId="0" borderId="9" xfId="7" applyFont="1" applyFill="1" applyBorder="1" applyAlignment="1" applyProtection="1">
      <alignment horizontal="center" wrapText="1"/>
    </xf>
    <xf numFmtId="0" fontId="25" fillId="0" borderId="8" xfId="7" applyFont="1" applyFill="1" applyBorder="1" applyAlignment="1" applyProtection="1">
      <alignment horizontal="center" wrapText="1"/>
    </xf>
  </cellXfs>
  <cellStyles count="12">
    <cellStyle name="_AD ENG" xfId="1" xr:uid="{00000000-0005-0000-0000-000000000000}"/>
    <cellStyle name="_n267ALad" xfId="2" xr:uid="{00000000-0005-0000-0000-000001000000}"/>
    <cellStyle name="_N268AL AD" xfId="3" xr:uid="{00000000-0005-0000-0000-000002000000}"/>
    <cellStyle name="_n268ALmstr" xfId="4" xr:uid="{00000000-0005-0000-0000-000003000000}"/>
    <cellStyle name="_N269AL ATP report" xfId="5" xr:uid="{00000000-0005-0000-0000-000004000000}"/>
    <cellStyle name="_n269ALmstr" xfId="6" xr:uid="{00000000-0005-0000-0000-000005000000}"/>
    <cellStyle name="Normal" xfId="0" builtinId="0"/>
    <cellStyle name="Normal 2" xfId="7" xr:uid="{00000000-0005-0000-0000-000007000000}"/>
    <cellStyle name="Normal_chartc" xfId="10" xr:uid="{00000000-0005-0000-0000-000008000000}"/>
    <cellStyle name="Normal_Master weigh and bal 412" xfId="9" xr:uid="{00000000-0005-0000-0000-000009000000}"/>
    <cellStyle name="Normal_oel412" xfId="11" xr:uid="{00000000-0005-0000-0000-00000A000000}"/>
    <cellStyle name="Style 1" xfId="8" xr:uid="{00000000-0005-0000-0000-00000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smos\qa\AIRCRAFT%20FILES\Sikorsky\S76\n1547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T C 1"/>
      <sheetName val="CHT C 2"/>
      <sheetName val="CHT C 3"/>
      <sheetName val="CHT C 4"/>
      <sheetName val="LOG"/>
      <sheetName val="REWEIGH"/>
      <sheetName val="OP EQUIP"/>
      <sheetName val="RE EQUIP"/>
      <sheetName val="ALT"/>
      <sheetName val="REP"/>
      <sheetName val="FMSUP"/>
      <sheetName val="LOG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7">
          <cell r="DW7" t="str">
            <v xml:space="preserve">  DATE</v>
          </cell>
        </row>
        <row r="8">
          <cell r="M8">
            <v>6294.9</v>
          </cell>
          <cell r="DW8" t="str">
            <v>NO</v>
          </cell>
        </row>
      </sheetData>
      <sheetData sheetId="1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9.bin"/><Relationship Id="rId2" Type="http://schemas.openxmlformats.org/officeDocument/2006/relationships/printerSettings" Target="../printerSettings/printerSettings8.bin"/><Relationship Id="rId1" Type="http://schemas.openxmlformats.org/officeDocument/2006/relationships/printerSettings" Target="../printerSettings/printerSettings7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2.bin"/><Relationship Id="rId2" Type="http://schemas.openxmlformats.org/officeDocument/2006/relationships/printerSettings" Target="../printerSettings/printerSettings11.bin"/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transitionEvaluation="1">
    <pageSetUpPr fitToPage="1"/>
  </sheetPr>
  <dimension ref="A1:AP80"/>
  <sheetViews>
    <sheetView defaultGridColor="0" topLeftCell="A19" colorId="22" zoomScale="87" zoomScaleNormal="87" workbookViewId="0">
      <selection activeCell="M9" sqref="M9"/>
    </sheetView>
  </sheetViews>
  <sheetFormatPr defaultColWidth="9.77734375" defaultRowHeight="15.75" x14ac:dyDescent="0.25"/>
  <cols>
    <col min="1" max="1" width="9.77734375" style="4"/>
    <col min="2" max="2" width="9.88671875" style="4" bestFit="1" customWidth="1"/>
    <col min="3" max="3" width="10.5546875" style="4" customWidth="1"/>
    <col min="4" max="6" width="9.88671875" style="4" bestFit="1" customWidth="1"/>
    <col min="7" max="7" width="12" style="4" bestFit="1" customWidth="1"/>
    <col min="8" max="8" width="9.88671875" style="4" bestFit="1" customWidth="1"/>
    <col min="9" max="42" width="9.77734375" style="4"/>
    <col min="43" max="16384" width="9.77734375" style="3"/>
  </cols>
  <sheetData>
    <row r="1" spans="1:8" ht="21" thickTop="1" x14ac:dyDescent="0.3">
      <c r="A1" s="255" t="s">
        <v>112</v>
      </c>
      <c r="B1" s="256"/>
      <c r="C1" s="256"/>
      <c r="D1" s="256"/>
      <c r="E1" s="256"/>
      <c r="F1" s="256"/>
      <c r="G1" s="256"/>
      <c r="H1" s="257"/>
    </row>
    <row r="2" spans="1:8" ht="20.25" x14ac:dyDescent="0.3">
      <c r="A2" s="258" t="s">
        <v>113</v>
      </c>
      <c r="B2" s="259"/>
      <c r="C2" s="259"/>
      <c r="D2" s="259"/>
      <c r="E2" s="259"/>
      <c r="F2" s="259"/>
      <c r="G2" s="259"/>
      <c r="H2" s="260"/>
    </row>
    <row r="3" spans="1:8" ht="21" thickBot="1" x14ac:dyDescent="0.35">
      <c r="A3" s="261" t="s">
        <v>266</v>
      </c>
      <c r="B3" s="262"/>
      <c r="C3" s="262"/>
      <c r="D3" s="262"/>
      <c r="E3" s="262"/>
      <c r="F3" s="262"/>
      <c r="G3" s="262"/>
      <c r="H3" s="263"/>
    </row>
    <row r="4" spans="1:8" ht="17.25" thickTop="1" thickBot="1" x14ac:dyDescent="0.3">
      <c r="A4" s="56" t="s">
        <v>101</v>
      </c>
      <c r="B4" s="54" t="s">
        <v>304</v>
      </c>
      <c r="C4" s="55"/>
      <c r="D4" s="53" t="s">
        <v>15</v>
      </c>
      <c r="E4" s="54">
        <v>36045</v>
      </c>
      <c r="F4" s="53" t="s">
        <v>11</v>
      </c>
      <c r="G4" s="52">
        <v>43952</v>
      </c>
      <c r="H4" s="51" t="s">
        <v>0</v>
      </c>
    </row>
    <row r="5" spans="1:8" ht="16.5" thickTop="1" x14ac:dyDescent="0.25">
      <c r="A5" s="264" t="s">
        <v>17</v>
      </c>
      <c r="B5" s="265"/>
      <c r="C5" s="265"/>
      <c r="D5" s="265"/>
      <c r="E5" s="45" t="s">
        <v>77</v>
      </c>
      <c r="F5" s="45" t="s">
        <v>18</v>
      </c>
      <c r="G5" s="45" t="s">
        <v>19</v>
      </c>
      <c r="H5" s="50" t="s">
        <v>0</v>
      </c>
    </row>
    <row r="6" spans="1:8" x14ac:dyDescent="0.25">
      <c r="A6" s="242" t="s">
        <v>122</v>
      </c>
      <c r="B6" s="243"/>
      <c r="C6" s="243"/>
      <c r="D6" s="49"/>
      <c r="E6" s="26"/>
      <c r="F6" s="26"/>
      <c r="G6" s="26"/>
      <c r="H6" s="24" t="s">
        <v>0</v>
      </c>
    </row>
    <row r="7" spans="1:8" x14ac:dyDescent="0.25">
      <c r="A7" s="15"/>
      <c r="B7" s="49"/>
      <c r="C7" s="48" t="s">
        <v>123</v>
      </c>
      <c r="D7" s="47" t="s">
        <v>20</v>
      </c>
      <c r="E7" s="38">
        <v>799</v>
      </c>
      <c r="F7" s="38">
        <v>0</v>
      </c>
      <c r="G7" s="26">
        <f>E7-F7</f>
        <v>799</v>
      </c>
      <c r="H7" s="24" t="s">
        <v>0</v>
      </c>
    </row>
    <row r="8" spans="1:8" x14ac:dyDescent="0.25">
      <c r="A8" s="15"/>
      <c r="B8" s="49"/>
      <c r="C8" s="48" t="s">
        <v>124</v>
      </c>
      <c r="D8" s="47" t="s">
        <v>21</v>
      </c>
      <c r="E8" s="38">
        <v>2705</v>
      </c>
      <c r="F8" s="38">
        <v>0</v>
      </c>
      <c r="G8" s="26">
        <f>E8-F8</f>
        <v>2705</v>
      </c>
      <c r="H8" s="24" t="s">
        <v>0</v>
      </c>
    </row>
    <row r="9" spans="1:8" x14ac:dyDescent="0.25">
      <c r="A9" s="242" t="s">
        <v>125</v>
      </c>
      <c r="B9" s="243"/>
      <c r="C9" s="243"/>
      <c r="D9" s="47" t="s">
        <v>21</v>
      </c>
      <c r="E9" s="38">
        <v>4052</v>
      </c>
      <c r="F9" s="38">
        <v>0</v>
      </c>
      <c r="G9" s="26">
        <f>E9-F9</f>
        <v>4052</v>
      </c>
      <c r="H9" s="24" t="s">
        <v>0</v>
      </c>
    </row>
    <row r="10" spans="1:8" x14ac:dyDescent="0.25">
      <c r="A10" s="193"/>
      <c r="B10" s="194"/>
      <c r="C10" s="194" t="s">
        <v>126</v>
      </c>
      <c r="D10" s="47"/>
      <c r="E10" s="195"/>
      <c r="F10" s="195"/>
      <c r="G10" s="26"/>
      <c r="H10" s="24"/>
    </row>
    <row r="11" spans="1:8" ht="16.5" thickBot="1" x14ac:dyDescent="0.3">
      <c r="A11" s="10"/>
      <c r="B11" s="7"/>
      <c r="C11" s="7"/>
      <c r="D11" s="46" t="s">
        <v>22</v>
      </c>
      <c r="E11" s="21" t="s">
        <v>0</v>
      </c>
      <c r="F11" s="21" t="s">
        <v>0</v>
      </c>
      <c r="G11" s="21">
        <f>SUM(G7:G9)</f>
        <v>7556</v>
      </c>
      <c r="H11" s="20"/>
    </row>
    <row r="12" spans="1:8" ht="16.5" thickTop="1" x14ac:dyDescent="0.25">
      <c r="A12" s="19"/>
      <c r="B12" s="45"/>
      <c r="C12" s="45" t="s">
        <v>78</v>
      </c>
      <c r="D12" s="45"/>
      <c r="E12" s="45"/>
      <c r="F12" s="45"/>
      <c r="G12" s="45" t="s">
        <v>79</v>
      </c>
      <c r="H12" s="44"/>
    </row>
    <row r="13" spans="1:8" x14ac:dyDescent="0.25">
      <c r="A13" s="15"/>
      <c r="B13" s="12" t="s">
        <v>12</v>
      </c>
      <c r="C13" s="12" t="s">
        <v>13</v>
      </c>
      <c r="D13" s="12" t="s">
        <v>23</v>
      </c>
      <c r="E13" s="12"/>
      <c r="F13" s="12" t="s">
        <v>12</v>
      </c>
      <c r="G13" s="12" t="s">
        <v>13</v>
      </c>
      <c r="H13" s="39" t="s">
        <v>14</v>
      </c>
    </row>
    <row r="14" spans="1:8" x14ac:dyDescent="0.25">
      <c r="A14" s="15"/>
      <c r="B14" s="26">
        <f>SUM(G7:G8)</f>
        <v>3504</v>
      </c>
      <c r="C14" s="26">
        <v>61.69</v>
      </c>
      <c r="D14" s="26">
        <f>B14*C14</f>
        <v>216161.75999999998</v>
      </c>
      <c r="E14" s="26"/>
      <c r="F14" s="26">
        <f>SUM(G7)</f>
        <v>799</v>
      </c>
      <c r="G14" s="26">
        <v>-30</v>
      </c>
      <c r="H14" s="24">
        <f>F14*G14</f>
        <v>-23970</v>
      </c>
    </row>
    <row r="15" spans="1:8" x14ac:dyDescent="0.25">
      <c r="A15" s="15"/>
      <c r="B15" s="26">
        <f>SUM(G9)</f>
        <v>4052</v>
      </c>
      <c r="C15" s="26">
        <v>211.58</v>
      </c>
      <c r="D15" s="26">
        <f>B15*C15</f>
        <v>857322.16</v>
      </c>
      <c r="E15" s="26"/>
      <c r="F15" s="26">
        <f>SUM(G8)</f>
        <v>2705</v>
      </c>
      <c r="G15" s="26">
        <v>30</v>
      </c>
      <c r="H15" s="24">
        <f>F15*G15</f>
        <v>81150</v>
      </c>
    </row>
    <row r="16" spans="1:8" x14ac:dyDescent="0.25">
      <c r="A16" s="43" t="s">
        <v>80</v>
      </c>
      <c r="B16" s="26">
        <f>SUM(B14:B15)</f>
        <v>7556</v>
      </c>
      <c r="C16" s="26">
        <f>ROUND(D16/B16,1)</f>
        <v>142.1</v>
      </c>
      <c r="D16" s="26">
        <f>SUM(D14:D15)</f>
        <v>1073483.92</v>
      </c>
      <c r="E16" s="40" t="s">
        <v>80</v>
      </c>
      <c r="F16" s="26">
        <f>SUM(F14:F15)</f>
        <v>3504</v>
      </c>
      <c r="G16" s="26">
        <f>ROUND(H16/F16,1)</f>
        <v>16.3</v>
      </c>
      <c r="H16" s="24">
        <f>SUM(H14:H15)</f>
        <v>57180</v>
      </c>
    </row>
    <row r="17" spans="1:8" ht="16.5" thickBot="1" x14ac:dyDescent="0.3">
      <c r="A17" s="10"/>
      <c r="B17" s="7"/>
      <c r="C17" s="6"/>
      <c r="D17" s="6"/>
      <c r="E17" s="6"/>
      <c r="F17" s="6"/>
      <c r="G17" s="6"/>
      <c r="H17" s="42"/>
    </row>
    <row r="18" spans="1:8" ht="16.5" thickTop="1" x14ac:dyDescent="0.25">
      <c r="A18" s="15" t="s">
        <v>81</v>
      </c>
      <c r="B18" s="14"/>
      <c r="C18" s="12"/>
      <c r="D18" s="12"/>
      <c r="E18" s="12"/>
      <c r="F18" s="12"/>
      <c r="G18" s="12"/>
      <c r="H18" s="39"/>
    </row>
    <row r="19" spans="1:8" x14ac:dyDescent="0.25">
      <c r="A19" s="15"/>
      <c r="B19" s="14"/>
      <c r="C19" s="12"/>
      <c r="D19" s="12" t="s">
        <v>82</v>
      </c>
      <c r="E19" s="12" t="s">
        <v>83</v>
      </c>
      <c r="F19" s="12"/>
      <c r="G19" s="12"/>
      <c r="H19" s="39"/>
    </row>
    <row r="20" spans="1:8" x14ac:dyDescent="0.25">
      <c r="A20" s="15"/>
      <c r="B20" s="14"/>
      <c r="C20" s="12"/>
      <c r="D20" s="41">
        <v>0</v>
      </c>
      <c r="E20" s="41">
        <v>0</v>
      </c>
      <c r="F20" s="12"/>
      <c r="G20" s="12"/>
      <c r="H20" s="39"/>
    </row>
    <row r="21" spans="1:8" x14ac:dyDescent="0.25">
      <c r="A21" s="15"/>
      <c r="B21" s="14"/>
      <c r="C21" s="12"/>
      <c r="D21" s="41">
        <v>0</v>
      </c>
      <c r="E21" s="41">
        <v>0</v>
      </c>
      <c r="F21" s="12"/>
      <c r="G21" s="12"/>
      <c r="H21" s="39"/>
    </row>
    <row r="22" spans="1:8" ht="16.5" thickBot="1" x14ac:dyDescent="0.3">
      <c r="A22" s="15"/>
      <c r="B22" s="14"/>
      <c r="C22" s="12"/>
      <c r="D22" s="41">
        <v>0</v>
      </c>
      <c r="E22" s="41">
        <v>0</v>
      </c>
      <c r="F22" s="12"/>
      <c r="G22" s="12"/>
      <c r="H22" s="39"/>
    </row>
    <row r="23" spans="1:8" ht="16.5" thickTop="1" x14ac:dyDescent="0.25">
      <c r="A23" s="19" t="s">
        <v>24</v>
      </c>
      <c r="B23" s="18"/>
      <c r="C23" s="18"/>
      <c r="D23" s="18"/>
      <c r="E23" s="266" t="s">
        <v>10</v>
      </c>
      <c r="F23" s="266"/>
      <c r="G23" s="266" t="s">
        <v>84</v>
      </c>
      <c r="H23" s="267"/>
    </row>
    <row r="24" spans="1:8" x14ac:dyDescent="0.25">
      <c r="A24" s="242"/>
      <c r="B24" s="243"/>
      <c r="C24" s="243"/>
      <c r="D24" s="40" t="s">
        <v>25</v>
      </c>
      <c r="E24" s="40" t="s">
        <v>26</v>
      </c>
      <c r="F24" s="40" t="s">
        <v>14</v>
      </c>
      <c r="G24" s="40" t="s">
        <v>27</v>
      </c>
      <c r="H24" s="39" t="s">
        <v>14</v>
      </c>
    </row>
    <row r="25" spans="1:8" x14ac:dyDescent="0.25">
      <c r="A25" s="242" t="s">
        <v>28</v>
      </c>
      <c r="B25" s="243"/>
      <c r="C25" s="243"/>
      <c r="D25" s="26">
        <f>B16</f>
        <v>7556</v>
      </c>
      <c r="E25" s="26">
        <f>C16</f>
        <v>142.1</v>
      </c>
      <c r="F25" s="26">
        <f>D16</f>
        <v>1073483.92</v>
      </c>
      <c r="G25" s="26">
        <f>G16</f>
        <v>16.3</v>
      </c>
      <c r="H25" s="24">
        <f>H16</f>
        <v>57180</v>
      </c>
    </row>
    <row r="26" spans="1:8" x14ac:dyDescent="0.25">
      <c r="A26" s="196" t="s">
        <v>127</v>
      </c>
      <c r="B26" s="197"/>
      <c r="C26" s="197"/>
      <c r="D26" s="38">
        <v>40</v>
      </c>
      <c r="E26" s="26">
        <v>128.6</v>
      </c>
      <c r="F26" s="26">
        <f>D26*E26</f>
        <v>5144</v>
      </c>
      <c r="G26" s="26">
        <v>0</v>
      </c>
      <c r="H26" s="24">
        <v>0</v>
      </c>
    </row>
    <row r="27" spans="1:8" x14ac:dyDescent="0.25">
      <c r="A27" s="198" t="s">
        <v>135</v>
      </c>
      <c r="B27" s="197"/>
      <c r="C27" s="197"/>
      <c r="D27" s="37"/>
      <c r="E27" s="26"/>
      <c r="F27" s="26"/>
      <c r="G27" s="26"/>
      <c r="H27" s="24"/>
    </row>
    <row r="28" spans="1:8" x14ac:dyDescent="0.25">
      <c r="A28" s="196" t="s">
        <v>128</v>
      </c>
      <c r="B28" s="197"/>
      <c r="C28" s="197"/>
      <c r="D28" s="38">
        <v>0</v>
      </c>
      <c r="E28" s="26">
        <v>130.69999999999999</v>
      </c>
      <c r="F28" s="26">
        <f>D28*E28</f>
        <v>0</v>
      </c>
      <c r="G28" s="26">
        <v>0.6</v>
      </c>
      <c r="H28" s="24">
        <v>0</v>
      </c>
    </row>
    <row r="29" spans="1:8" x14ac:dyDescent="0.25">
      <c r="A29" s="198" t="s">
        <v>129</v>
      </c>
      <c r="B29" s="197"/>
      <c r="C29" s="197"/>
      <c r="D29" s="37"/>
      <c r="E29" s="26"/>
      <c r="F29" s="26"/>
      <c r="G29" s="26"/>
      <c r="H29" s="24"/>
    </row>
    <row r="30" spans="1:8" x14ac:dyDescent="0.25">
      <c r="A30" s="196" t="s">
        <v>85</v>
      </c>
      <c r="B30" s="197"/>
      <c r="C30" s="197"/>
      <c r="D30" s="38">
        <v>0</v>
      </c>
      <c r="E30" s="26">
        <v>230.7</v>
      </c>
      <c r="F30" s="26">
        <f>D30*E30</f>
        <v>0</v>
      </c>
      <c r="G30" s="199">
        <v>0</v>
      </c>
      <c r="H30" s="24">
        <v>0</v>
      </c>
    </row>
    <row r="31" spans="1:8" x14ac:dyDescent="0.25">
      <c r="A31" s="198" t="s">
        <v>130</v>
      </c>
      <c r="B31" s="197"/>
      <c r="C31" s="197"/>
      <c r="D31" s="37"/>
      <c r="E31" s="26"/>
      <c r="F31" s="26"/>
      <c r="G31" s="26"/>
      <c r="H31" s="24"/>
    </row>
    <row r="32" spans="1:8" x14ac:dyDescent="0.25">
      <c r="A32" s="196" t="s">
        <v>86</v>
      </c>
      <c r="B32" s="197"/>
      <c r="C32" s="197"/>
      <c r="D32" s="38">
        <v>0</v>
      </c>
      <c r="E32" s="26">
        <v>142</v>
      </c>
      <c r="F32" s="26">
        <f>D32*E32</f>
        <v>0</v>
      </c>
      <c r="G32" s="26">
        <v>0</v>
      </c>
      <c r="H32" s="24">
        <v>0</v>
      </c>
    </row>
    <row r="33" spans="1:8" x14ac:dyDescent="0.25">
      <c r="A33" s="198" t="s">
        <v>87</v>
      </c>
      <c r="B33" s="197"/>
      <c r="C33" s="197"/>
      <c r="D33" s="37"/>
      <c r="E33" s="26"/>
      <c r="F33" s="26"/>
      <c r="G33" s="26"/>
      <c r="H33" s="24"/>
    </row>
    <row r="34" spans="1:8" x14ac:dyDescent="0.25">
      <c r="A34" s="196" t="s">
        <v>131</v>
      </c>
      <c r="B34" s="197"/>
      <c r="C34" s="197"/>
      <c r="D34" s="38">
        <v>0</v>
      </c>
      <c r="E34" s="26">
        <v>480.2</v>
      </c>
      <c r="F34" s="26">
        <f>D34*E34</f>
        <v>0</v>
      </c>
      <c r="G34" s="195">
        <v>0</v>
      </c>
      <c r="H34" s="24">
        <f>D34*G34</f>
        <v>0</v>
      </c>
    </row>
    <row r="35" spans="1:8" x14ac:dyDescent="0.25">
      <c r="A35" s="198" t="s">
        <v>88</v>
      </c>
      <c r="B35" s="197"/>
      <c r="C35" s="197"/>
      <c r="D35" s="37"/>
      <c r="E35" s="26"/>
      <c r="F35" s="26"/>
      <c r="G35" s="26"/>
      <c r="H35" s="24"/>
    </row>
    <row r="36" spans="1:8" x14ac:dyDescent="0.25">
      <c r="A36" s="196" t="s">
        <v>132</v>
      </c>
      <c r="B36" s="197"/>
      <c r="C36" s="197"/>
      <c r="D36" s="38">
        <v>0</v>
      </c>
      <c r="E36" s="26">
        <v>430.2</v>
      </c>
      <c r="F36" s="26">
        <f>D36*E36</f>
        <v>0</v>
      </c>
      <c r="G36" s="26">
        <v>0</v>
      </c>
      <c r="H36" s="24">
        <f>G36*D36</f>
        <v>0</v>
      </c>
    </row>
    <row r="37" spans="1:8" x14ac:dyDescent="0.25">
      <c r="A37" s="198" t="s">
        <v>88</v>
      </c>
      <c r="B37" s="197"/>
      <c r="C37" s="197"/>
      <c r="D37" s="37"/>
      <c r="E37" s="26"/>
      <c r="F37" s="26"/>
      <c r="G37" s="26"/>
      <c r="H37" s="24"/>
    </row>
    <row r="38" spans="1:8" x14ac:dyDescent="0.25">
      <c r="A38" s="196" t="s">
        <v>89</v>
      </c>
      <c r="B38" s="197"/>
      <c r="C38" s="197"/>
      <c r="D38" s="38">
        <v>0</v>
      </c>
      <c r="E38" s="26">
        <v>122.25</v>
      </c>
      <c r="F38" s="26">
        <f>D38*E38</f>
        <v>0</v>
      </c>
      <c r="G38" s="4">
        <v>0</v>
      </c>
      <c r="H38" s="24">
        <f>G34*D38</f>
        <v>0</v>
      </c>
    </row>
    <row r="39" spans="1:8" x14ac:dyDescent="0.25">
      <c r="A39" s="198" t="s">
        <v>90</v>
      </c>
      <c r="B39" s="197"/>
      <c r="C39" s="197"/>
      <c r="D39" s="37"/>
      <c r="E39" s="26"/>
      <c r="F39" s="26"/>
      <c r="G39" s="26"/>
      <c r="H39" s="24"/>
    </row>
    <row r="40" spans="1:8" x14ac:dyDescent="0.25">
      <c r="A40" s="196" t="s">
        <v>133</v>
      </c>
      <c r="B40" s="197"/>
      <c r="C40" s="197"/>
      <c r="D40" s="38">
        <v>0</v>
      </c>
      <c r="E40" s="195">
        <v>211</v>
      </c>
      <c r="F40" s="26">
        <f>D40*E40</f>
        <v>0</v>
      </c>
      <c r="G40" s="38">
        <v>0</v>
      </c>
      <c r="H40" s="24">
        <f>D40*G40</f>
        <v>0</v>
      </c>
    </row>
    <row r="41" spans="1:8" x14ac:dyDescent="0.25">
      <c r="A41" s="198" t="s">
        <v>134</v>
      </c>
      <c r="B41" s="197"/>
      <c r="C41" s="197"/>
      <c r="D41" s="268" t="s">
        <v>136</v>
      </c>
      <c r="E41" s="268"/>
      <c r="F41" s="268"/>
      <c r="G41" s="268"/>
      <c r="H41" s="269"/>
    </row>
    <row r="42" spans="1:8" x14ac:dyDescent="0.25">
      <c r="A42" s="15" t="s">
        <v>98</v>
      </c>
      <c r="B42" s="14"/>
      <c r="C42" s="14"/>
      <c r="D42" s="38">
        <v>0</v>
      </c>
      <c r="E42" s="38">
        <v>0</v>
      </c>
      <c r="F42" s="26">
        <f>D42*E42</f>
        <v>0</v>
      </c>
      <c r="G42" s="26">
        <v>0</v>
      </c>
      <c r="H42" s="24">
        <f>D42*G42</f>
        <v>0</v>
      </c>
    </row>
    <row r="43" spans="1:8" ht="16.5" thickBot="1" x14ac:dyDescent="0.3">
      <c r="A43" s="35" t="s">
        <v>91</v>
      </c>
      <c r="B43" s="14"/>
      <c r="C43" s="14"/>
      <c r="D43" s="37"/>
      <c r="E43" s="37"/>
      <c r="F43" s="26"/>
      <c r="G43" s="26"/>
      <c r="H43" s="24"/>
    </row>
    <row r="44" spans="1:8" ht="16.5" thickTop="1" x14ac:dyDescent="0.25">
      <c r="A44" s="19" t="s">
        <v>92</v>
      </c>
      <c r="B44" s="18"/>
      <c r="C44" s="18"/>
      <c r="D44" s="36"/>
      <c r="E44" s="36"/>
      <c r="F44" s="17"/>
      <c r="G44" s="17"/>
      <c r="H44" s="16"/>
    </row>
    <row r="45" spans="1:8" x14ac:dyDescent="0.25">
      <c r="A45" s="15" t="s">
        <v>93</v>
      </c>
      <c r="B45" s="14"/>
      <c r="C45" s="14"/>
      <c r="D45" s="33">
        <v>0</v>
      </c>
      <c r="E45" s="33">
        <v>0</v>
      </c>
      <c r="F45" s="25">
        <f>D45*E45</f>
        <v>0</v>
      </c>
      <c r="G45" s="33">
        <v>0</v>
      </c>
      <c r="H45" s="24">
        <f>D45*G45</f>
        <v>0</v>
      </c>
    </row>
    <row r="46" spans="1:8" x14ac:dyDescent="0.25">
      <c r="A46" s="35" t="s">
        <v>99</v>
      </c>
      <c r="B46" s="14"/>
      <c r="C46" s="14"/>
      <c r="D46" s="34"/>
      <c r="E46" s="34"/>
      <c r="F46" s="25"/>
      <c r="G46" s="25"/>
      <c r="H46" s="24"/>
    </row>
    <row r="47" spans="1:8" x14ac:dyDescent="0.25">
      <c r="A47" s="15" t="s">
        <v>93</v>
      </c>
      <c r="B47" s="14"/>
      <c r="C47" s="14"/>
      <c r="D47" s="33">
        <v>0</v>
      </c>
      <c r="E47" s="33">
        <v>0</v>
      </c>
      <c r="F47" s="25">
        <f>D47*E47</f>
        <v>0</v>
      </c>
      <c r="G47" s="33">
        <v>0</v>
      </c>
      <c r="H47" s="24">
        <f>D47*G47</f>
        <v>0</v>
      </c>
    </row>
    <row r="48" spans="1:8" x14ac:dyDescent="0.25">
      <c r="A48" s="35" t="s">
        <v>99</v>
      </c>
      <c r="B48" s="14"/>
      <c r="C48" s="14"/>
      <c r="D48" s="34"/>
      <c r="E48" s="34"/>
      <c r="F48" s="25"/>
      <c r="G48" s="25"/>
      <c r="H48" s="24"/>
    </row>
    <row r="49" spans="1:8" x14ac:dyDescent="0.25">
      <c r="A49" s="15" t="s">
        <v>93</v>
      </c>
      <c r="B49" s="14"/>
      <c r="C49" s="14"/>
      <c r="D49" s="33">
        <v>0</v>
      </c>
      <c r="E49" s="33">
        <v>0</v>
      </c>
      <c r="F49" s="25">
        <f>D49*E49</f>
        <v>0</v>
      </c>
      <c r="G49" s="33">
        <v>0</v>
      </c>
      <c r="H49" s="24">
        <f>D49*G49</f>
        <v>0</v>
      </c>
    </row>
    <row r="50" spans="1:8" ht="16.5" thickBot="1" x14ac:dyDescent="0.3">
      <c r="A50" s="32" t="s">
        <v>99</v>
      </c>
      <c r="B50" s="7"/>
      <c r="C50" s="7"/>
      <c r="D50" s="31"/>
      <c r="E50" s="31"/>
      <c r="F50" s="21"/>
      <c r="G50" s="21"/>
      <c r="H50" s="20"/>
    </row>
    <row r="51" spans="1:8" ht="17.25" thickTop="1" thickBot="1" x14ac:dyDescent="0.3">
      <c r="A51" s="244" t="s">
        <v>29</v>
      </c>
      <c r="B51" s="245"/>
      <c r="C51" s="245"/>
      <c r="D51" s="21">
        <f>D25+D26+D28+D30+D32+D34+D38+D42+D45+D47+D49+D40+D36</f>
        <v>7596</v>
      </c>
      <c r="E51" s="21">
        <f>ROUND(F51/D51,1)</f>
        <v>142</v>
      </c>
      <c r="F51" s="21">
        <f>F25+F26+F28+F30+F32+F34+F38+F42+F45+F47+F49+F36+F40</f>
        <v>1078627.92</v>
      </c>
      <c r="G51" s="21">
        <f>G25+G26+G28+G30+G32+G34+G38+G42+G45+G47+G49+G36+G40</f>
        <v>16.900000000000002</v>
      </c>
      <c r="H51" s="20">
        <f>H25+H26+H28+H30+H32+H34+H38+H42+H45+H47+H49+H36+H40</f>
        <v>57180</v>
      </c>
    </row>
    <row r="52" spans="1:8" ht="16.5" thickTop="1" x14ac:dyDescent="0.25">
      <c r="A52" s="246" t="s">
        <v>30</v>
      </c>
      <c r="B52" s="247"/>
      <c r="C52" s="18"/>
      <c r="D52" s="17">
        <f>D51</f>
        <v>7596</v>
      </c>
      <c r="E52" s="17">
        <f>E51</f>
        <v>142</v>
      </c>
      <c r="F52" s="17">
        <f>F51</f>
        <v>1078627.92</v>
      </c>
      <c r="G52" s="17">
        <f>G51</f>
        <v>16.900000000000002</v>
      </c>
      <c r="H52" s="16">
        <f>H51</f>
        <v>57180</v>
      </c>
    </row>
    <row r="53" spans="1:8" x14ac:dyDescent="0.25">
      <c r="A53" s="235" t="s">
        <v>137</v>
      </c>
      <c r="B53" s="236"/>
      <c r="C53" s="14"/>
      <c r="D53" s="25">
        <v>340</v>
      </c>
      <c r="E53" s="25">
        <v>47</v>
      </c>
      <c r="F53" s="26">
        <f t="shared" ref="F53:F57" si="0">D53*E53</f>
        <v>15980</v>
      </c>
      <c r="G53" s="25">
        <v>0</v>
      </c>
      <c r="H53" s="24">
        <f>D53*G53</f>
        <v>0</v>
      </c>
    </row>
    <row r="54" spans="1:8" ht="31.5" customHeight="1" x14ac:dyDescent="0.25">
      <c r="A54" s="237" t="s">
        <v>138</v>
      </c>
      <c r="B54" s="238"/>
      <c r="C54" s="239"/>
      <c r="D54" s="25">
        <v>680</v>
      </c>
      <c r="E54" s="25">
        <v>87</v>
      </c>
      <c r="F54" s="26">
        <f t="shared" si="0"/>
        <v>59160</v>
      </c>
      <c r="G54" s="25">
        <v>0</v>
      </c>
      <c r="H54" s="24">
        <f>D54*G54</f>
        <v>0</v>
      </c>
    </row>
    <row r="55" spans="1:8" ht="33" customHeight="1" x14ac:dyDescent="0.25">
      <c r="A55" s="240" t="s">
        <v>139</v>
      </c>
      <c r="B55" s="241"/>
      <c r="C55" s="241"/>
      <c r="D55" s="25">
        <v>850</v>
      </c>
      <c r="E55" s="25">
        <v>117</v>
      </c>
      <c r="F55" s="26">
        <f t="shared" si="0"/>
        <v>99450</v>
      </c>
      <c r="G55" s="25">
        <v>0</v>
      </c>
      <c r="H55" s="24">
        <v>0</v>
      </c>
    </row>
    <row r="56" spans="1:8" ht="32.25" customHeight="1" x14ac:dyDescent="0.25">
      <c r="A56" s="237" t="s">
        <v>140</v>
      </c>
      <c r="B56" s="239"/>
      <c r="C56" s="239"/>
      <c r="D56" s="25">
        <v>340</v>
      </c>
      <c r="E56" s="25">
        <v>139.69999999999999</v>
      </c>
      <c r="F56" s="26">
        <f t="shared" si="0"/>
        <v>47497.999999999993</v>
      </c>
      <c r="G56" s="25">
        <v>0</v>
      </c>
      <c r="H56" s="24">
        <v>0</v>
      </c>
    </row>
    <row r="57" spans="1:8" x14ac:dyDescent="0.25">
      <c r="A57" s="235" t="s">
        <v>141</v>
      </c>
      <c r="B57" s="236"/>
      <c r="C57" s="14"/>
      <c r="D57" s="25">
        <v>379</v>
      </c>
      <c r="E57" s="25">
        <v>139.9</v>
      </c>
      <c r="F57" s="26">
        <f t="shared" si="0"/>
        <v>53022.1</v>
      </c>
      <c r="G57" s="25">
        <v>0</v>
      </c>
      <c r="H57" s="24">
        <v>0</v>
      </c>
    </row>
    <row r="58" spans="1:8" x14ac:dyDescent="0.25">
      <c r="A58" s="235"/>
      <c r="B58" s="236"/>
      <c r="C58" s="14"/>
      <c r="D58" s="25"/>
      <c r="E58" s="25"/>
      <c r="F58" s="26"/>
      <c r="G58" s="25"/>
      <c r="H58" s="24"/>
    </row>
    <row r="59" spans="1:8" ht="16.5" thickBot="1" x14ac:dyDescent="0.3">
      <c r="A59" s="244" t="s">
        <v>31</v>
      </c>
      <c r="B59" s="245"/>
      <c r="C59" s="7"/>
      <c r="D59" s="21">
        <f>D52+D53+D54+D55+D56+D57+D58</f>
        <v>10185</v>
      </c>
      <c r="E59" s="21">
        <f>ROUND(F59/D59,1)</f>
        <v>132.9</v>
      </c>
      <c r="F59" s="21">
        <f>F52+F53+F54+F55+F56+F57+F58</f>
        <v>1353738.02</v>
      </c>
      <c r="G59" s="21">
        <f>ROUND(H59/D59,1)</f>
        <v>5.6</v>
      </c>
      <c r="H59" s="20">
        <f>SUM(H52:H58)</f>
        <v>57180</v>
      </c>
    </row>
    <row r="60" spans="1:8" ht="16.5" thickTop="1" x14ac:dyDescent="0.25">
      <c r="A60" s="246" t="s">
        <v>30</v>
      </c>
      <c r="B60" s="247"/>
      <c r="C60" s="18"/>
      <c r="D60" s="17">
        <f>D51</f>
        <v>7596</v>
      </c>
      <c r="E60" s="17">
        <f>E51</f>
        <v>142</v>
      </c>
      <c r="F60" s="17">
        <f>F51</f>
        <v>1078627.92</v>
      </c>
      <c r="G60" s="17">
        <f>G51</f>
        <v>16.900000000000002</v>
      </c>
      <c r="H60" s="16">
        <f>H51</f>
        <v>57180</v>
      </c>
    </row>
    <row r="61" spans="1:8" x14ac:dyDescent="0.25">
      <c r="A61" s="28" t="s">
        <v>34</v>
      </c>
      <c r="B61" s="30"/>
      <c r="C61" s="14"/>
      <c r="D61" s="25">
        <v>170</v>
      </c>
      <c r="E61" s="25">
        <v>47</v>
      </c>
      <c r="F61" s="26">
        <f>D61*E61</f>
        <v>7990</v>
      </c>
      <c r="G61" s="25">
        <v>22</v>
      </c>
      <c r="H61" s="24">
        <v>2380</v>
      </c>
    </row>
    <row r="62" spans="1:8" x14ac:dyDescent="0.25">
      <c r="A62" s="15" t="s">
        <v>142</v>
      </c>
      <c r="B62" s="27"/>
      <c r="C62" s="29"/>
      <c r="D62" s="25">
        <v>2148</v>
      </c>
      <c r="E62" s="25">
        <v>151.5</v>
      </c>
      <c r="F62" s="26">
        <f>D62*E62</f>
        <v>325422</v>
      </c>
      <c r="G62" s="25">
        <v>0</v>
      </c>
      <c r="H62" s="24">
        <v>0</v>
      </c>
    </row>
    <row r="63" spans="1:8" x14ac:dyDescent="0.25">
      <c r="A63" s="235"/>
      <c r="B63" s="236"/>
      <c r="C63" s="14"/>
      <c r="D63" s="25"/>
      <c r="E63" s="25"/>
      <c r="F63" s="26"/>
      <c r="G63" s="25"/>
      <c r="H63" s="24"/>
    </row>
    <row r="64" spans="1:8" ht="16.5" thickBot="1" x14ac:dyDescent="0.3">
      <c r="A64" s="248" t="s">
        <v>32</v>
      </c>
      <c r="B64" s="249"/>
      <c r="C64" s="7"/>
      <c r="D64" s="21">
        <f>D60+D61+D62+D63</f>
        <v>9914</v>
      </c>
      <c r="E64" s="21">
        <f>ROUND(F64/D64,1)</f>
        <v>142.4</v>
      </c>
      <c r="F64" s="21">
        <f>F60+F61+F62+F63</f>
        <v>1412039.92</v>
      </c>
      <c r="G64" s="21">
        <f>ROUND(H64/D64,1)</f>
        <v>6</v>
      </c>
      <c r="H64" s="20">
        <f>SUM(H60:H63)</f>
        <v>59560</v>
      </c>
    </row>
    <row r="65" spans="1:42" ht="16.5" thickTop="1" x14ac:dyDescent="0.25">
      <c r="A65" s="242" t="s">
        <v>35</v>
      </c>
      <c r="B65" s="243"/>
      <c r="C65" s="14"/>
      <c r="D65" s="25"/>
      <c r="E65" s="14"/>
      <c r="F65" s="25"/>
      <c r="G65" s="25"/>
      <c r="H65" s="24"/>
    </row>
    <row r="66" spans="1:42" x14ac:dyDescent="0.25">
      <c r="A66" s="242" t="s">
        <v>36</v>
      </c>
      <c r="B66" s="243"/>
      <c r="C66" s="243"/>
      <c r="D66" s="23">
        <f>D51</f>
        <v>7596</v>
      </c>
      <c r="E66" s="23">
        <f>E51</f>
        <v>142</v>
      </c>
      <c r="F66" s="23">
        <f>F51</f>
        <v>1078627.92</v>
      </c>
      <c r="G66" s="23">
        <f>G51</f>
        <v>16.900000000000002</v>
      </c>
      <c r="H66" s="22">
        <f>H51</f>
        <v>57180</v>
      </c>
    </row>
    <row r="67" spans="1:42" ht="16.5" thickBot="1" x14ac:dyDescent="0.3">
      <c r="A67" s="244"/>
      <c r="B67" s="245"/>
      <c r="C67" s="7"/>
      <c r="D67" s="21"/>
      <c r="E67" s="21"/>
      <c r="F67" s="21"/>
      <c r="G67" s="21"/>
      <c r="H67" s="20"/>
    </row>
    <row r="68" spans="1:42" ht="16.5" thickTop="1" x14ac:dyDescent="0.25">
      <c r="A68" s="19" t="s">
        <v>94</v>
      </c>
      <c r="B68" s="18"/>
      <c r="C68" s="251" t="s">
        <v>299</v>
      </c>
      <c r="D68" s="252"/>
      <c r="E68" s="17"/>
      <c r="F68" s="17"/>
      <c r="G68" s="17"/>
      <c r="H68" s="16"/>
    </row>
    <row r="69" spans="1:42" x14ac:dyDescent="0.25">
      <c r="A69" s="242" t="s">
        <v>33</v>
      </c>
      <c r="B69" s="243"/>
      <c r="C69" s="253" t="s">
        <v>271</v>
      </c>
      <c r="D69" s="253"/>
      <c r="E69" s="13"/>
      <c r="F69" s="254" t="s">
        <v>95</v>
      </c>
      <c r="G69" s="254"/>
      <c r="H69" s="11">
        <v>1264</v>
      </c>
    </row>
    <row r="70" spans="1:42" ht="16.5" thickBot="1" x14ac:dyDescent="0.3">
      <c r="A70" s="10" t="s">
        <v>96</v>
      </c>
      <c r="B70" s="9">
        <v>1376</v>
      </c>
      <c r="C70" s="7" t="s">
        <v>97</v>
      </c>
      <c r="D70" s="8">
        <v>44109</v>
      </c>
      <c r="E70" s="7"/>
      <c r="F70" s="250"/>
      <c r="G70" s="250"/>
      <c r="H70" s="5"/>
    </row>
    <row r="71" spans="1:42" ht="16.5" thickTop="1" x14ac:dyDescent="0.25"/>
    <row r="72" spans="1:42" x14ac:dyDescent="0.25">
      <c r="AK72" s="3"/>
      <c r="AL72" s="3"/>
      <c r="AM72" s="3"/>
      <c r="AN72" s="3"/>
      <c r="AO72" s="3"/>
      <c r="AP72" s="3"/>
    </row>
    <row r="73" spans="1:42" x14ac:dyDescent="0.25">
      <c r="AK73" s="3"/>
      <c r="AL73" s="3"/>
      <c r="AM73" s="3"/>
      <c r="AN73" s="3"/>
      <c r="AO73" s="3"/>
      <c r="AP73" s="3"/>
    </row>
    <row r="74" spans="1:42" x14ac:dyDescent="0.25">
      <c r="AK74" s="3"/>
      <c r="AL74" s="3"/>
      <c r="AM74" s="3"/>
      <c r="AN74" s="3"/>
      <c r="AO74" s="3"/>
      <c r="AP74" s="3"/>
    </row>
    <row r="75" spans="1:42" x14ac:dyDescent="0.25">
      <c r="AK75" s="3"/>
      <c r="AL75" s="3"/>
      <c r="AM75" s="3"/>
      <c r="AN75" s="3"/>
      <c r="AO75" s="3"/>
      <c r="AP75" s="3"/>
    </row>
    <row r="76" spans="1:42" x14ac:dyDescent="0.25">
      <c r="AK76" s="3"/>
      <c r="AL76" s="3"/>
      <c r="AM76" s="3"/>
      <c r="AN76" s="3"/>
      <c r="AO76" s="3"/>
      <c r="AP76" s="3"/>
    </row>
    <row r="77" spans="1:42" x14ac:dyDescent="0.25">
      <c r="AK77" s="3"/>
      <c r="AL77" s="3"/>
      <c r="AM77" s="3"/>
      <c r="AN77" s="3"/>
      <c r="AO77" s="3"/>
      <c r="AP77" s="3"/>
    </row>
    <row r="78" spans="1:42" x14ac:dyDescent="0.25">
      <c r="AK78" s="3"/>
      <c r="AL78" s="3"/>
      <c r="AM78" s="3"/>
      <c r="AN78" s="3"/>
      <c r="AO78" s="3"/>
      <c r="AP78" s="3"/>
    </row>
    <row r="79" spans="1:42" x14ac:dyDescent="0.25">
      <c r="AK79" s="3"/>
      <c r="AL79" s="3"/>
      <c r="AM79" s="3"/>
      <c r="AN79" s="3"/>
      <c r="AO79" s="3"/>
      <c r="AP79" s="3"/>
    </row>
    <row r="80" spans="1:42" x14ac:dyDescent="0.25">
      <c r="AK80" s="3"/>
      <c r="AL80" s="3"/>
      <c r="AM80" s="3"/>
      <c r="AN80" s="3"/>
      <c r="AO80" s="3"/>
      <c r="AP80" s="3"/>
    </row>
  </sheetData>
  <sheetProtection selectLockedCells="1"/>
  <customSheetViews>
    <customSheetView guid="{AB24A90F-DAE4-4688-BD0F-CBEAC2613C33}" scale="87" colorId="22" fitToPage="1" topLeftCell="A13">
      <selection activeCell="F8" sqref="F8"/>
      <pageMargins left="0.5" right="0.5" top="0.5" bottom="0.66700000000000004" header="0.5" footer="0.5"/>
      <printOptions horizontalCentered="1"/>
      <pageSetup scale="46" orientation="landscape" r:id="rId1"/>
      <headerFooter alignWithMargins="0"/>
    </customSheetView>
    <customSheetView guid="{0A8EFBF8-3EE3-472E-A278-43B63E23419B}" scale="87" colorId="22" fitToPage="1" topLeftCell="A13">
      <selection activeCell="F8" sqref="F8"/>
      <pageMargins left="0.5" right="0.5" top="0.5" bottom="0.66700000000000004" header="0.5" footer="0.5"/>
      <printOptions horizontalCentered="1"/>
      <pageSetup scale="46" orientation="landscape" r:id="rId2"/>
      <headerFooter alignWithMargins="0"/>
    </customSheetView>
  </customSheetViews>
  <mergeCells count="31">
    <mergeCell ref="A25:C25"/>
    <mergeCell ref="A51:C51"/>
    <mergeCell ref="A52:B52"/>
    <mergeCell ref="A1:H1"/>
    <mergeCell ref="A2:H2"/>
    <mergeCell ref="A3:H3"/>
    <mergeCell ref="A5:D5"/>
    <mergeCell ref="A6:C6"/>
    <mergeCell ref="A9:C9"/>
    <mergeCell ref="E23:F23"/>
    <mergeCell ref="G23:H23"/>
    <mergeCell ref="A24:C24"/>
    <mergeCell ref="D41:H41"/>
    <mergeCell ref="F70:G70"/>
    <mergeCell ref="C68:D68"/>
    <mergeCell ref="A69:B69"/>
    <mergeCell ref="C69:D69"/>
    <mergeCell ref="F69:G69"/>
    <mergeCell ref="A65:B65"/>
    <mergeCell ref="A58:B58"/>
    <mergeCell ref="A66:C66"/>
    <mergeCell ref="A67:B67"/>
    <mergeCell ref="A59:B59"/>
    <mergeCell ref="A60:B60"/>
    <mergeCell ref="A63:B63"/>
    <mergeCell ref="A64:B64"/>
    <mergeCell ref="A53:B53"/>
    <mergeCell ref="A57:B57"/>
    <mergeCell ref="A54:C54"/>
    <mergeCell ref="A55:C55"/>
    <mergeCell ref="A56:C56"/>
  </mergeCells>
  <phoneticPr fontId="14" type="noConversion"/>
  <printOptions horizontalCentered="1"/>
  <pageMargins left="0.25" right="0.25" top="0.75" bottom="0.75" header="0.3" footer="0.3"/>
  <pageSetup scale="58" fitToWidth="0" orientation="portrait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transitionEvaluation="1">
    <pageSetUpPr fitToPage="1"/>
  </sheetPr>
  <dimension ref="A1:H74"/>
  <sheetViews>
    <sheetView defaultGridColor="0" topLeftCell="A43" colorId="22" zoomScaleNormal="100" workbookViewId="0">
      <selection activeCell="G38" sqref="G38"/>
    </sheetView>
  </sheetViews>
  <sheetFormatPr defaultColWidth="9.77734375" defaultRowHeight="15" x14ac:dyDescent="0.2"/>
  <cols>
    <col min="6" max="6" width="10.77734375" customWidth="1"/>
  </cols>
  <sheetData>
    <row r="1" spans="1:8" ht="16.5" thickBot="1" x14ac:dyDescent="0.3">
      <c r="A1" s="1"/>
      <c r="B1" s="1"/>
      <c r="C1" s="1"/>
      <c r="D1" s="1"/>
      <c r="E1" s="1"/>
      <c r="F1" s="1"/>
      <c r="G1" s="1"/>
      <c r="H1" s="1"/>
    </row>
    <row r="2" spans="1:8" ht="21" thickTop="1" x14ac:dyDescent="0.3">
      <c r="A2" s="1"/>
      <c r="B2" s="280" t="s">
        <v>112</v>
      </c>
      <c r="C2" s="281"/>
      <c r="D2" s="281"/>
      <c r="E2" s="281"/>
      <c r="F2" s="281"/>
      <c r="G2" s="281"/>
      <c r="H2" s="282"/>
    </row>
    <row r="3" spans="1:8" ht="20.25" x14ac:dyDescent="0.3">
      <c r="A3" s="1"/>
      <c r="B3" s="283" t="s">
        <v>116</v>
      </c>
      <c r="C3" s="284"/>
      <c r="D3" s="284"/>
      <c r="E3" s="284"/>
      <c r="F3" s="284"/>
      <c r="G3" s="284"/>
      <c r="H3" s="285"/>
    </row>
    <row r="4" spans="1:8" ht="21" thickBot="1" x14ac:dyDescent="0.35">
      <c r="A4" s="1"/>
      <c r="B4" s="286" t="s">
        <v>267</v>
      </c>
      <c r="C4" s="287"/>
      <c r="D4" s="287"/>
      <c r="E4" s="287"/>
      <c r="F4" s="287"/>
      <c r="G4" s="287"/>
      <c r="H4" s="288"/>
    </row>
    <row r="5" spans="1:8" ht="16.5" thickTop="1" x14ac:dyDescent="0.25">
      <c r="A5" s="1"/>
      <c r="B5" s="57" t="s">
        <v>47</v>
      </c>
      <c r="C5" s="58"/>
      <c r="D5" s="58" t="s">
        <v>48</v>
      </c>
      <c r="E5" s="58"/>
      <c r="F5" s="58" t="s">
        <v>11</v>
      </c>
      <c r="G5" s="58"/>
      <c r="H5" s="59" t="s">
        <v>46</v>
      </c>
    </row>
    <row r="6" spans="1:8" ht="15.75" x14ac:dyDescent="0.25">
      <c r="A6" s="1"/>
      <c r="B6" s="60" t="s">
        <v>39</v>
      </c>
      <c r="C6" s="61"/>
      <c r="D6" s="61" t="s">
        <v>39</v>
      </c>
      <c r="E6" s="61"/>
      <c r="F6" s="61" t="s">
        <v>46</v>
      </c>
      <c r="G6" s="2"/>
      <c r="H6" s="62" t="s">
        <v>49</v>
      </c>
    </row>
    <row r="7" spans="1:8" ht="16.5" thickBot="1" x14ac:dyDescent="0.3">
      <c r="A7" s="1"/>
      <c r="B7" s="63" t="str">
        <f>'Actual Weight Record'!B4</f>
        <v>N328MH</v>
      </c>
      <c r="C7" s="64"/>
      <c r="D7" s="65">
        <f>'Actual Weight Record'!E4</f>
        <v>36045</v>
      </c>
      <c r="E7" s="64"/>
      <c r="F7" s="66">
        <f>'Actual Weight Record'!G4</f>
        <v>43952</v>
      </c>
      <c r="G7" s="64" t="s">
        <v>0</v>
      </c>
      <c r="H7" s="67" t="str">
        <f>'Actual Weight Record'!C68</f>
        <v>Seth H</v>
      </c>
    </row>
    <row r="8" spans="1:8" ht="17.25" thickTop="1" thickBot="1" x14ac:dyDescent="0.3">
      <c r="A8" s="1"/>
      <c r="B8" s="289" t="s">
        <v>50</v>
      </c>
      <c r="C8" s="290"/>
      <c r="D8" s="203"/>
      <c r="E8" s="203"/>
      <c r="F8" s="204" t="s">
        <v>12</v>
      </c>
      <c r="G8" s="204" t="s">
        <v>51</v>
      </c>
      <c r="H8" s="205" t="s">
        <v>52</v>
      </c>
    </row>
    <row r="9" spans="1:8" ht="16.5" thickTop="1" x14ac:dyDescent="0.25">
      <c r="A9" s="1"/>
      <c r="B9" s="291" t="s">
        <v>53</v>
      </c>
      <c r="C9" s="292"/>
      <c r="D9" s="292"/>
      <c r="E9" s="292"/>
      <c r="F9" s="292"/>
      <c r="G9" s="292"/>
      <c r="H9" s="293"/>
    </row>
    <row r="10" spans="1:8" ht="15.75" x14ac:dyDescent="0.25">
      <c r="A10" s="1"/>
      <c r="B10" s="270" t="s">
        <v>194</v>
      </c>
      <c r="C10" s="271"/>
      <c r="D10" s="271"/>
      <c r="E10" s="271"/>
      <c r="F10" s="209">
        <v>6.7</v>
      </c>
      <c r="G10" s="209">
        <v>21.8</v>
      </c>
      <c r="H10" s="210">
        <v>17</v>
      </c>
    </row>
    <row r="11" spans="1:8" ht="15.75" x14ac:dyDescent="0.25">
      <c r="A11" s="1"/>
      <c r="B11" s="270" t="s">
        <v>195</v>
      </c>
      <c r="C11" s="271"/>
      <c r="D11" s="271"/>
      <c r="E11" s="271"/>
      <c r="F11" s="209">
        <v>1</v>
      </c>
      <c r="G11" s="209">
        <v>23.4</v>
      </c>
      <c r="H11" s="210">
        <v>12.5</v>
      </c>
    </row>
    <row r="12" spans="1:8" ht="15.75" x14ac:dyDescent="0.25">
      <c r="A12" s="1"/>
      <c r="B12" s="270" t="s">
        <v>196</v>
      </c>
      <c r="C12" s="271"/>
      <c r="D12" s="271"/>
      <c r="E12" s="271"/>
      <c r="F12" s="209">
        <v>1.7</v>
      </c>
      <c r="G12" s="209">
        <v>23.4</v>
      </c>
      <c r="H12" s="210">
        <v>21.4</v>
      </c>
    </row>
    <row r="13" spans="1:8" ht="15.75" x14ac:dyDescent="0.25">
      <c r="A13" s="1"/>
      <c r="B13" s="270" t="s">
        <v>197</v>
      </c>
      <c r="C13" s="271"/>
      <c r="D13" s="271"/>
      <c r="E13" s="271"/>
      <c r="F13" s="209">
        <v>1.7</v>
      </c>
      <c r="G13" s="209">
        <v>22.6</v>
      </c>
      <c r="H13" s="210">
        <v>21.4</v>
      </c>
    </row>
    <row r="14" spans="1:8" ht="15.75" x14ac:dyDescent="0.25">
      <c r="A14" s="1"/>
      <c r="B14" s="270" t="s">
        <v>198</v>
      </c>
      <c r="C14" s="271"/>
      <c r="D14" s="271"/>
      <c r="E14" s="271"/>
      <c r="F14" s="209">
        <v>2.2999999999999998</v>
      </c>
      <c r="G14" s="209">
        <v>23.2</v>
      </c>
      <c r="H14" s="210">
        <v>9.1</v>
      </c>
    </row>
    <row r="15" spans="1:8" ht="15.75" x14ac:dyDescent="0.25">
      <c r="A15" s="1"/>
      <c r="B15" s="270" t="s">
        <v>199</v>
      </c>
      <c r="C15" s="271"/>
      <c r="D15" s="271"/>
      <c r="E15" s="271"/>
      <c r="F15" s="209">
        <v>0.5</v>
      </c>
      <c r="G15" s="209">
        <v>25.1</v>
      </c>
      <c r="H15" s="210">
        <v>5.9</v>
      </c>
    </row>
    <row r="16" spans="1:8" ht="15.75" x14ac:dyDescent="0.25">
      <c r="A16" s="1"/>
      <c r="B16" s="270" t="s">
        <v>200</v>
      </c>
      <c r="C16" s="271"/>
      <c r="D16" s="271"/>
      <c r="E16" s="271"/>
      <c r="F16" s="209">
        <v>0.5</v>
      </c>
      <c r="G16" s="209">
        <v>25.1</v>
      </c>
      <c r="H16" s="210">
        <v>3.6</v>
      </c>
    </row>
    <row r="17" spans="1:8" ht="15.75" x14ac:dyDescent="0.25">
      <c r="A17" s="1"/>
      <c r="B17" s="270" t="s">
        <v>201</v>
      </c>
      <c r="C17" s="271"/>
      <c r="D17" s="271"/>
      <c r="E17" s="271"/>
      <c r="F17" s="209">
        <v>1</v>
      </c>
      <c r="G17" s="209">
        <v>24</v>
      </c>
      <c r="H17" s="210">
        <v>4.7</v>
      </c>
    </row>
    <row r="18" spans="1:8" ht="15.75" x14ac:dyDescent="0.25">
      <c r="A18" s="1"/>
      <c r="B18" s="270" t="s">
        <v>202</v>
      </c>
      <c r="C18" s="271"/>
      <c r="D18" s="271"/>
      <c r="E18" s="271"/>
      <c r="F18" s="209">
        <v>0.8</v>
      </c>
      <c r="G18" s="209">
        <v>54.6</v>
      </c>
      <c r="H18" s="210">
        <v>4.7</v>
      </c>
    </row>
    <row r="19" spans="1:8" ht="15.75" x14ac:dyDescent="0.25">
      <c r="A19" s="1"/>
      <c r="B19" s="270" t="s">
        <v>203</v>
      </c>
      <c r="C19" s="271"/>
      <c r="D19" s="271"/>
      <c r="E19" s="271"/>
      <c r="F19" s="209">
        <v>1.9</v>
      </c>
      <c r="G19" s="209">
        <v>22.9</v>
      </c>
      <c r="H19" s="210">
        <v>4.7</v>
      </c>
    </row>
    <row r="20" spans="1:8" ht="15.75" x14ac:dyDescent="0.25">
      <c r="A20" s="1"/>
      <c r="B20" s="270" t="s">
        <v>204</v>
      </c>
      <c r="C20" s="271"/>
      <c r="D20" s="271"/>
      <c r="E20" s="271"/>
      <c r="F20" s="209">
        <v>1.4</v>
      </c>
      <c r="G20" s="209">
        <v>22.3</v>
      </c>
      <c r="H20" s="210">
        <v>4.7</v>
      </c>
    </row>
    <row r="21" spans="1:8" ht="15.75" x14ac:dyDescent="0.25">
      <c r="A21" s="1"/>
      <c r="B21" s="270" t="s">
        <v>205</v>
      </c>
      <c r="C21" s="271"/>
      <c r="D21" s="271"/>
      <c r="E21" s="271"/>
      <c r="F21" s="209">
        <v>1</v>
      </c>
      <c r="G21" s="209">
        <v>23</v>
      </c>
      <c r="H21" s="210">
        <v>0.2</v>
      </c>
    </row>
    <row r="22" spans="1:8" ht="15.75" x14ac:dyDescent="0.25">
      <c r="A22" s="1"/>
      <c r="B22" s="270" t="s">
        <v>206</v>
      </c>
      <c r="C22" s="271"/>
      <c r="D22" s="271"/>
      <c r="E22" s="271"/>
      <c r="F22" s="209">
        <v>2.2000000000000002</v>
      </c>
      <c r="G22" s="209">
        <v>22.4</v>
      </c>
      <c r="H22" s="210">
        <v>12.5</v>
      </c>
    </row>
    <row r="23" spans="1:8" ht="15.75" x14ac:dyDescent="0.25">
      <c r="A23" s="1"/>
      <c r="B23" s="270" t="s">
        <v>207</v>
      </c>
      <c r="C23" s="271"/>
      <c r="D23" s="271"/>
      <c r="E23" s="271"/>
      <c r="F23" s="209">
        <v>0.9</v>
      </c>
      <c r="G23" s="209">
        <v>21.3</v>
      </c>
      <c r="H23" s="210">
        <v>1.3</v>
      </c>
    </row>
    <row r="24" spans="1:8" ht="15.75" x14ac:dyDescent="0.25">
      <c r="A24" s="1"/>
      <c r="B24" s="270" t="s">
        <v>208</v>
      </c>
      <c r="C24" s="271"/>
      <c r="D24" s="271"/>
      <c r="E24" s="271"/>
      <c r="F24" s="209">
        <v>6.4</v>
      </c>
      <c r="G24" s="209">
        <v>23.1</v>
      </c>
      <c r="H24" s="210">
        <v>17</v>
      </c>
    </row>
    <row r="25" spans="1:8" ht="15.75" x14ac:dyDescent="0.25">
      <c r="A25" s="1"/>
      <c r="B25" s="272" t="s">
        <v>214</v>
      </c>
      <c r="C25" s="273"/>
      <c r="D25" s="273"/>
      <c r="E25" s="273"/>
      <c r="F25" s="209">
        <v>0.7</v>
      </c>
      <c r="G25" s="209">
        <v>38</v>
      </c>
      <c r="H25" s="210">
        <v>17.7</v>
      </c>
    </row>
    <row r="26" spans="1:8" ht="15.75" x14ac:dyDescent="0.25">
      <c r="A26" s="1"/>
      <c r="B26" s="270" t="s">
        <v>209</v>
      </c>
      <c r="C26" s="271"/>
      <c r="D26" s="271"/>
      <c r="E26" s="271"/>
      <c r="F26" s="209">
        <v>0.2</v>
      </c>
      <c r="G26" s="209">
        <v>24.9</v>
      </c>
      <c r="H26" s="210">
        <v>26.4</v>
      </c>
    </row>
    <row r="27" spans="1:8" ht="15.75" x14ac:dyDescent="0.25">
      <c r="A27" s="1"/>
      <c r="B27" s="270" t="s">
        <v>210</v>
      </c>
      <c r="C27" s="271"/>
      <c r="D27" s="271"/>
      <c r="E27" s="271"/>
      <c r="F27" s="209">
        <v>0.2</v>
      </c>
      <c r="G27" s="209">
        <v>34</v>
      </c>
      <c r="H27" s="210">
        <v>-7</v>
      </c>
    </row>
    <row r="28" spans="1:8" ht="15.75" x14ac:dyDescent="0.25">
      <c r="A28" s="1"/>
      <c r="B28" s="270" t="s">
        <v>211</v>
      </c>
      <c r="C28" s="271"/>
      <c r="D28" s="271"/>
      <c r="E28" s="271"/>
      <c r="F28" s="209">
        <v>0.5</v>
      </c>
      <c r="G28" s="209">
        <v>24</v>
      </c>
      <c r="H28" s="210">
        <v>-3.2</v>
      </c>
    </row>
    <row r="29" spans="1:8" ht="15.75" x14ac:dyDescent="0.25">
      <c r="A29" s="1"/>
      <c r="B29" s="270" t="s">
        <v>212</v>
      </c>
      <c r="C29" s="271"/>
      <c r="D29" s="271"/>
      <c r="E29" s="271"/>
      <c r="F29" s="209">
        <v>1</v>
      </c>
      <c r="G29" s="209">
        <v>24</v>
      </c>
      <c r="H29" s="210">
        <v>0.2</v>
      </c>
    </row>
    <row r="30" spans="1:8" ht="15.75" x14ac:dyDescent="0.25">
      <c r="A30" s="1"/>
      <c r="B30" s="270" t="s">
        <v>213</v>
      </c>
      <c r="C30" s="271"/>
      <c r="D30" s="271"/>
      <c r="E30" s="271"/>
      <c r="F30" s="209">
        <v>4.5999999999999996</v>
      </c>
      <c r="G30" s="209">
        <v>23.6</v>
      </c>
      <c r="H30" s="210">
        <v>-2.6</v>
      </c>
    </row>
    <row r="31" spans="1:8" ht="15.75" x14ac:dyDescent="0.25">
      <c r="A31" s="1"/>
      <c r="B31" s="272" t="s">
        <v>215</v>
      </c>
      <c r="C31" s="273"/>
      <c r="D31" s="273"/>
      <c r="E31" s="273"/>
      <c r="F31" s="273"/>
      <c r="G31" s="273"/>
      <c r="H31" s="294"/>
    </row>
    <row r="32" spans="1:8" ht="15.75" x14ac:dyDescent="0.25">
      <c r="A32" s="1"/>
      <c r="B32" s="270" t="s">
        <v>216</v>
      </c>
      <c r="C32" s="271"/>
      <c r="D32" s="271"/>
      <c r="E32" s="271"/>
      <c r="F32" s="209">
        <v>0.1</v>
      </c>
      <c r="G32" s="209">
        <v>23.7</v>
      </c>
      <c r="H32" s="210">
        <v>3.6</v>
      </c>
    </row>
    <row r="33" spans="1:8" ht="15.75" x14ac:dyDescent="0.25">
      <c r="A33" s="1"/>
      <c r="B33" s="270" t="s">
        <v>217</v>
      </c>
      <c r="C33" s="271"/>
      <c r="D33" s="271"/>
      <c r="E33" s="271"/>
      <c r="F33" s="209">
        <v>0.1</v>
      </c>
      <c r="G33" s="209">
        <v>23.7</v>
      </c>
      <c r="H33" s="210">
        <v>5.8</v>
      </c>
    </row>
    <row r="34" spans="1:8" ht="15.75" x14ac:dyDescent="0.25">
      <c r="A34" s="1"/>
      <c r="B34" s="272" t="s">
        <v>218</v>
      </c>
      <c r="C34" s="273"/>
      <c r="D34" s="273"/>
      <c r="E34" s="273"/>
      <c r="F34" s="209">
        <v>0.1</v>
      </c>
      <c r="G34" s="209">
        <v>23.6</v>
      </c>
      <c r="H34" s="210">
        <v>-1.6</v>
      </c>
    </row>
    <row r="35" spans="1:8" ht="15.75" x14ac:dyDescent="0.25">
      <c r="A35" s="1"/>
      <c r="B35" s="272" t="s">
        <v>219</v>
      </c>
      <c r="C35" s="273"/>
      <c r="D35" s="273"/>
      <c r="E35" s="273"/>
      <c r="F35" s="273"/>
      <c r="G35" s="273"/>
      <c r="H35" s="294"/>
    </row>
    <row r="36" spans="1:8" ht="15.75" x14ac:dyDescent="0.25">
      <c r="A36" s="1"/>
      <c r="B36" s="272" t="s">
        <v>220</v>
      </c>
      <c r="C36" s="273"/>
      <c r="D36" s="273"/>
      <c r="E36" s="273"/>
      <c r="F36" s="209">
        <v>30</v>
      </c>
      <c r="G36" s="209"/>
      <c r="H36" s="210"/>
    </row>
    <row r="37" spans="1:8" ht="15.75" x14ac:dyDescent="0.25">
      <c r="A37" s="1"/>
      <c r="B37" s="272" t="s">
        <v>221</v>
      </c>
      <c r="C37" s="273"/>
      <c r="D37" s="273"/>
      <c r="E37" s="273"/>
      <c r="F37" s="209">
        <v>30</v>
      </c>
      <c r="G37" s="209"/>
      <c r="H37" s="210"/>
    </row>
    <row r="38" spans="1:8" ht="15.75" x14ac:dyDescent="0.25">
      <c r="A38" s="1"/>
      <c r="B38" s="272" t="s">
        <v>236</v>
      </c>
      <c r="C38" s="273"/>
      <c r="D38" s="273"/>
      <c r="E38" s="273"/>
      <c r="F38" s="209">
        <v>80</v>
      </c>
      <c r="G38" s="209"/>
      <c r="H38" s="210"/>
    </row>
    <row r="39" spans="1:8" ht="15.75" x14ac:dyDescent="0.25">
      <c r="A39" s="1"/>
      <c r="B39" s="274" t="s">
        <v>237</v>
      </c>
      <c r="C39" s="275"/>
      <c r="D39" s="275"/>
      <c r="E39" s="276"/>
      <c r="F39" s="209">
        <v>0.4</v>
      </c>
      <c r="G39" s="209"/>
      <c r="H39" s="210"/>
    </row>
    <row r="40" spans="1:8" ht="15.75" x14ac:dyDescent="0.25">
      <c r="A40" s="1"/>
      <c r="B40" s="272" t="s">
        <v>222</v>
      </c>
      <c r="C40" s="273"/>
      <c r="D40" s="273"/>
      <c r="E40" s="273"/>
      <c r="F40" s="209">
        <v>0.4</v>
      </c>
      <c r="G40" s="209"/>
      <c r="H40" s="210"/>
    </row>
    <row r="41" spans="1:8" ht="15.75" x14ac:dyDescent="0.25">
      <c r="A41" s="1"/>
      <c r="B41" s="272" t="s">
        <v>223</v>
      </c>
      <c r="C41" s="273"/>
      <c r="D41" s="273"/>
      <c r="E41" s="273"/>
      <c r="F41" s="209">
        <v>1.5</v>
      </c>
      <c r="G41" s="209"/>
      <c r="H41" s="210"/>
    </row>
    <row r="42" spans="1:8" ht="15.75" x14ac:dyDescent="0.25">
      <c r="A42" s="1"/>
      <c r="B42" s="272" t="s">
        <v>224</v>
      </c>
      <c r="C42" s="273"/>
      <c r="D42" s="273"/>
      <c r="E42" s="273"/>
      <c r="F42" s="209">
        <v>1.5</v>
      </c>
      <c r="G42" s="209"/>
      <c r="H42" s="210"/>
    </row>
    <row r="43" spans="1:8" ht="15.75" x14ac:dyDescent="0.25">
      <c r="A43" s="1"/>
      <c r="B43" s="272" t="s">
        <v>225</v>
      </c>
      <c r="C43" s="273"/>
      <c r="D43" s="273"/>
      <c r="E43" s="273"/>
      <c r="F43" s="209">
        <v>8</v>
      </c>
      <c r="G43" s="209"/>
      <c r="H43" s="210"/>
    </row>
    <row r="44" spans="1:8" ht="15.75" x14ac:dyDescent="0.25">
      <c r="A44" s="1"/>
      <c r="B44" s="272" t="s">
        <v>226</v>
      </c>
      <c r="C44" s="273"/>
      <c r="D44" s="273"/>
      <c r="E44" s="273"/>
      <c r="F44" s="209">
        <v>5.5</v>
      </c>
      <c r="G44" s="209"/>
      <c r="H44" s="210"/>
    </row>
    <row r="45" spans="1:8" ht="15.75" x14ac:dyDescent="0.25">
      <c r="A45" s="1"/>
      <c r="B45" s="272" t="s">
        <v>227</v>
      </c>
      <c r="C45" s="273"/>
      <c r="D45" s="273"/>
      <c r="E45" s="273"/>
      <c r="F45" s="209">
        <v>0.6</v>
      </c>
      <c r="G45" s="209"/>
      <c r="H45" s="210"/>
    </row>
    <row r="46" spans="1:8" ht="15.75" x14ac:dyDescent="0.25">
      <c r="A46" s="1"/>
      <c r="B46" s="272" t="s">
        <v>228</v>
      </c>
      <c r="C46" s="273"/>
      <c r="D46" s="273"/>
      <c r="E46" s="273"/>
      <c r="F46" s="209">
        <v>0.6</v>
      </c>
      <c r="G46" s="209"/>
      <c r="H46" s="210"/>
    </row>
    <row r="47" spans="1:8" ht="15.75" x14ac:dyDescent="0.25">
      <c r="A47" s="1"/>
      <c r="B47" s="272" t="s">
        <v>229</v>
      </c>
      <c r="C47" s="273"/>
      <c r="D47" s="273"/>
      <c r="E47" s="273"/>
      <c r="F47" s="209">
        <v>0.6</v>
      </c>
      <c r="G47" s="209"/>
      <c r="H47" s="210"/>
    </row>
    <row r="48" spans="1:8" ht="15.75" x14ac:dyDescent="0.25">
      <c r="A48" s="1"/>
      <c r="B48" s="272" t="s">
        <v>230</v>
      </c>
      <c r="C48" s="273"/>
      <c r="D48" s="273"/>
      <c r="E48" s="273"/>
      <c r="F48" s="209">
        <v>14.8</v>
      </c>
      <c r="G48" s="209"/>
      <c r="H48" s="210"/>
    </row>
    <row r="49" spans="1:8" ht="15.75" x14ac:dyDescent="0.25">
      <c r="A49" s="1"/>
      <c r="B49" s="272" t="s">
        <v>231</v>
      </c>
      <c r="C49" s="273"/>
      <c r="D49" s="273"/>
      <c r="E49" s="273"/>
      <c r="F49" s="209">
        <v>0.1</v>
      </c>
      <c r="G49" s="209"/>
      <c r="H49" s="210"/>
    </row>
    <row r="50" spans="1:8" ht="15.75" x14ac:dyDescent="0.25">
      <c r="A50" s="1"/>
      <c r="B50" s="272" t="s">
        <v>232</v>
      </c>
      <c r="C50" s="273"/>
      <c r="D50" s="273"/>
      <c r="E50" s="273"/>
      <c r="F50" s="209">
        <v>2.9</v>
      </c>
      <c r="G50" s="209"/>
      <c r="H50" s="210"/>
    </row>
    <row r="51" spans="1:8" ht="15.75" x14ac:dyDescent="0.25">
      <c r="A51" s="1"/>
      <c r="B51" s="272" t="s">
        <v>233</v>
      </c>
      <c r="C51" s="273"/>
      <c r="D51" s="273"/>
      <c r="E51" s="273"/>
      <c r="F51" s="209">
        <v>2.4</v>
      </c>
      <c r="G51" s="209"/>
      <c r="H51" s="210"/>
    </row>
    <row r="52" spans="1:8" ht="15.75" x14ac:dyDescent="0.25">
      <c r="A52" s="1"/>
      <c r="B52" s="272" t="s">
        <v>234</v>
      </c>
      <c r="C52" s="273"/>
      <c r="D52" s="273"/>
      <c r="E52" s="273"/>
      <c r="F52" s="209">
        <v>0.2</v>
      </c>
      <c r="G52" s="209"/>
      <c r="H52" s="210"/>
    </row>
    <row r="53" spans="1:8" ht="15.75" x14ac:dyDescent="0.25">
      <c r="A53" s="1"/>
      <c r="B53" s="272" t="s">
        <v>235</v>
      </c>
      <c r="C53" s="273"/>
      <c r="D53" s="273"/>
      <c r="E53" s="273"/>
      <c r="F53" s="273"/>
      <c r="G53" s="273"/>
      <c r="H53" s="294"/>
    </row>
    <row r="54" spans="1:8" ht="15.75" x14ac:dyDescent="0.25">
      <c r="A54" s="1"/>
      <c r="B54" s="272" t="s">
        <v>238</v>
      </c>
      <c r="C54" s="273"/>
      <c r="D54" s="273"/>
      <c r="E54" s="273"/>
      <c r="F54" s="209">
        <v>4.3</v>
      </c>
      <c r="G54" s="209">
        <v>9.5</v>
      </c>
      <c r="H54" s="210">
        <v>-0.8</v>
      </c>
    </row>
    <row r="55" spans="1:8" ht="15.75" x14ac:dyDescent="0.25">
      <c r="A55" s="1"/>
      <c r="B55" s="272" t="s">
        <v>239</v>
      </c>
      <c r="C55" s="273"/>
      <c r="D55" s="273"/>
      <c r="E55" s="273"/>
      <c r="F55" s="209">
        <v>1.5</v>
      </c>
      <c r="G55" s="209">
        <v>39</v>
      </c>
      <c r="H55" s="210">
        <v>-3</v>
      </c>
    </row>
    <row r="56" spans="1:8" ht="15.75" x14ac:dyDescent="0.25">
      <c r="A56" s="1"/>
      <c r="B56" s="272" t="s">
        <v>240</v>
      </c>
      <c r="C56" s="273"/>
      <c r="D56" s="273"/>
      <c r="E56" s="273"/>
      <c r="F56" s="209">
        <v>0.5</v>
      </c>
      <c r="G56" s="209">
        <v>205</v>
      </c>
      <c r="H56" s="210">
        <v>0</v>
      </c>
    </row>
    <row r="57" spans="1:8" ht="15.75" x14ac:dyDescent="0.25">
      <c r="A57" s="1"/>
      <c r="B57" s="272" t="s">
        <v>241</v>
      </c>
      <c r="C57" s="273"/>
      <c r="D57" s="273"/>
      <c r="E57" s="273"/>
      <c r="F57" s="273"/>
      <c r="G57" s="273"/>
      <c r="H57" s="294"/>
    </row>
    <row r="58" spans="1:8" ht="15.75" x14ac:dyDescent="0.25">
      <c r="A58" s="1"/>
      <c r="B58" s="272" t="s">
        <v>242</v>
      </c>
      <c r="C58" s="273"/>
      <c r="D58" s="273"/>
      <c r="E58" s="273"/>
      <c r="F58" s="209">
        <v>8</v>
      </c>
      <c r="G58" s="209">
        <v>69</v>
      </c>
      <c r="H58" s="210">
        <v>-42</v>
      </c>
    </row>
    <row r="59" spans="1:8" ht="15.75" x14ac:dyDescent="0.25">
      <c r="A59" s="1"/>
      <c r="B59" s="272" t="s">
        <v>243</v>
      </c>
      <c r="C59" s="273"/>
      <c r="D59" s="273"/>
      <c r="E59" s="273"/>
      <c r="F59" s="209">
        <v>8</v>
      </c>
      <c r="G59" s="209">
        <v>53</v>
      </c>
      <c r="H59" s="210">
        <v>34</v>
      </c>
    </row>
    <row r="60" spans="1:8" ht="15.75" x14ac:dyDescent="0.25">
      <c r="A60" s="1"/>
      <c r="B60" s="272" t="s">
        <v>244</v>
      </c>
      <c r="C60" s="273"/>
      <c r="D60" s="273"/>
      <c r="E60" s="273"/>
      <c r="F60" s="209">
        <v>1.6</v>
      </c>
      <c r="G60" s="209">
        <v>67.8</v>
      </c>
      <c r="H60" s="210">
        <v>-35</v>
      </c>
    </row>
    <row r="61" spans="1:8" ht="15.75" x14ac:dyDescent="0.25">
      <c r="A61" s="1"/>
      <c r="B61" s="272" t="s">
        <v>244</v>
      </c>
      <c r="C61" s="273"/>
      <c r="D61" s="273"/>
      <c r="E61" s="273"/>
      <c r="F61" s="209">
        <v>4.5999999999999996</v>
      </c>
      <c r="G61" s="209">
        <v>54.6</v>
      </c>
      <c r="H61" s="210">
        <v>34.5</v>
      </c>
    </row>
    <row r="62" spans="1:8" ht="15.75" x14ac:dyDescent="0.25">
      <c r="A62" s="1"/>
      <c r="B62" s="272" t="s">
        <v>245</v>
      </c>
      <c r="C62" s="273"/>
      <c r="D62" s="273"/>
      <c r="E62" s="273"/>
      <c r="F62" s="209">
        <v>3.2</v>
      </c>
      <c r="G62" s="209">
        <v>34</v>
      </c>
      <c r="H62" s="210">
        <v>0</v>
      </c>
    </row>
    <row r="63" spans="1:8" ht="15.75" x14ac:dyDescent="0.25">
      <c r="A63" s="1"/>
      <c r="B63" s="272" t="s">
        <v>246</v>
      </c>
      <c r="C63" s="273"/>
      <c r="D63" s="273"/>
      <c r="E63" s="273"/>
      <c r="F63" s="209">
        <v>8.4</v>
      </c>
      <c r="G63" s="209">
        <v>41</v>
      </c>
      <c r="H63" s="210">
        <v>0</v>
      </c>
    </row>
    <row r="64" spans="1:8" ht="15.75" x14ac:dyDescent="0.25">
      <c r="A64" s="1"/>
      <c r="B64" s="272" t="s">
        <v>247</v>
      </c>
      <c r="C64" s="273"/>
      <c r="D64" s="273"/>
      <c r="E64" s="273"/>
      <c r="F64" s="209">
        <v>91.1</v>
      </c>
      <c r="G64" s="209">
        <v>54.4</v>
      </c>
      <c r="H64" s="210">
        <v>0</v>
      </c>
    </row>
    <row r="65" spans="1:8" ht="15.75" x14ac:dyDescent="0.25">
      <c r="A65" s="1"/>
      <c r="B65" s="272" t="s">
        <v>248</v>
      </c>
      <c r="C65" s="273"/>
      <c r="D65" s="273"/>
      <c r="E65" s="273"/>
      <c r="F65" s="209">
        <v>1.7</v>
      </c>
      <c r="G65" s="209"/>
      <c r="H65" s="210"/>
    </row>
    <row r="66" spans="1:8" ht="15.75" x14ac:dyDescent="0.25">
      <c r="A66" s="1"/>
      <c r="B66" s="272" t="s">
        <v>249</v>
      </c>
      <c r="C66" s="273"/>
      <c r="D66" s="273"/>
      <c r="E66" s="273"/>
      <c r="F66" s="209">
        <v>1.8</v>
      </c>
      <c r="G66" s="209">
        <v>59</v>
      </c>
      <c r="H66" s="210">
        <v>0</v>
      </c>
    </row>
    <row r="67" spans="1:8" ht="15.75" x14ac:dyDescent="0.25">
      <c r="A67" s="1"/>
      <c r="B67" s="272" t="s">
        <v>250</v>
      </c>
      <c r="C67" s="273"/>
      <c r="D67" s="273"/>
      <c r="E67" s="273"/>
      <c r="F67" s="209">
        <v>18.399999999999999</v>
      </c>
      <c r="G67" s="209">
        <v>224.2</v>
      </c>
      <c r="H67" s="210">
        <v>-16.8</v>
      </c>
    </row>
    <row r="68" spans="1:8" ht="15.75" x14ac:dyDescent="0.25">
      <c r="A68" s="1"/>
      <c r="B68" s="272" t="s">
        <v>251</v>
      </c>
      <c r="C68" s="273"/>
      <c r="D68" s="273"/>
      <c r="E68" s="273"/>
      <c r="F68" s="209">
        <v>1.7</v>
      </c>
      <c r="G68" s="209">
        <v>224.2</v>
      </c>
      <c r="H68" s="210">
        <v>-16.8</v>
      </c>
    </row>
    <row r="69" spans="1:8" ht="15.75" x14ac:dyDescent="0.25">
      <c r="A69" s="1"/>
      <c r="B69" s="272" t="s">
        <v>252</v>
      </c>
      <c r="C69" s="273"/>
      <c r="D69" s="273"/>
      <c r="E69" s="273"/>
      <c r="F69" s="209">
        <v>11.2</v>
      </c>
      <c r="G69" s="209">
        <v>187.3</v>
      </c>
      <c r="H69" s="210">
        <v>-23.7</v>
      </c>
    </row>
    <row r="70" spans="1:8" ht="15.75" x14ac:dyDescent="0.25">
      <c r="A70" s="1"/>
      <c r="B70" s="272" t="s">
        <v>251</v>
      </c>
      <c r="C70" s="273"/>
      <c r="D70" s="273"/>
      <c r="E70" s="273"/>
      <c r="F70" s="209">
        <v>2.2000000000000002</v>
      </c>
      <c r="G70" s="209">
        <v>187.9</v>
      </c>
      <c r="H70" s="210">
        <v>-23.6</v>
      </c>
    </row>
    <row r="71" spans="1:8" ht="15.75" x14ac:dyDescent="0.25">
      <c r="A71" s="1"/>
      <c r="B71" s="272" t="s">
        <v>253</v>
      </c>
      <c r="C71" s="273"/>
      <c r="D71" s="273"/>
      <c r="E71" s="273"/>
      <c r="F71" s="209">
        <v>3.4</v>
      </c>
      <c r="G71" s="209">
        <v>45.4</v>
      </c>
      <c r="H71" s="210">
        <v>-7.2</v>
      </c>
    </row>
    <row r="72" spans="1:8" ht="15.75" x14ac:dyDescent="0.25">
      <c r="A72" s="1"/>
      <c r="B72" s="295"/>
      <c r="C72" s="296"/>
      <c r="D72" s="296"/>
      <c r="E72" s="296"/>
      <c r="F72" s="207"/>
      <c r="G72" s="207"/>
      <c r="H72" s="208"/>
    </row>
    <row r="73" spans="1:8" ht="16.5" thickBot="1" x14ac:dyDescent="0.3">
      <c r="A73" s="1"/>
      <c r="B73" s="277" t="s">
        <v>75</v>
      </c>
      <c r="C73" s="278"/>
      <c r="D73" s="278"/>
      <c r="E73" s="278"/>
      <c r="F73" s="278"/>
      <c r="G73" s="278"/>
      <c r="H73" s="279"/>
    </row>
    <row r="74" spans="1:8" ht="15.75" thickTop="1" x14ac:dyDescent="0.2"/>
  </sheetData>
  <sheetProtection selectLockedCells="1"/>
  <customSheetViews>
    <customSheetView guid="{AB24A90F-DAE4-4688-BD0F-CBEAC2613C33}" scale="87" colorId="22" fitToPage="1" topLeftCell="A4">
      <selection activeCell="F17" sqref="F17"/>
      <pageMargins left="0.5" right="0.5" top="0.5" bottom="0.66700000000000004" header="0.5" footer="0.5"/>
      <printOptions horizontalCentered="1"/>
      <pageSetup scale="77" orientation="landscape" r:id="rId1"/>
      <headerFooter alignWithMargins="0"/>
    </customSheetView>
    <customSheetView guid="{0A8EFBF8-3EE3-472E-A278-43B63E23419B}" scale="87" colorId="22" fitToPage="1" topLeftCell="A4">
      <selection activeCell="F17" sqref="F17"/>
      <pageMargins left="0.5" right="0.5" top="0.5" bottom="0.66700000000000004" header="0.5" footer="0.5"/>
      <printOptions horizontalCentered="1"/>
      <pageSetup scale="77" orientation="landscape" r:id="rId2"/>
      <headerFooter alignWithMargins="0"/>
    </customSheetView>
  </customSheetViews>
  <mergeCells count="69">
    <mergeCell ref="B70:E70"/>
    <mergeCell ref="B61:E61"/>
    <mergeCell ref="B62:E62"/>
    <mergeCell ref="B63:E63"/>
    <mergeCell ref="B64:E64"/>
    <mergeCell ref="B65:E65"/>
    <mergeCell ref="B57:H57"/>
    <mergeCell ref="B66:E66"/>
    <mergeCell ref="B67:E67"/>
    <mergeCell ref="B68:E68"/>
    <mergeCell ref="B69:E69"/>
    <mergeCell ref="B72:E72"/>
    <mergeCell ref="B46:E46"/>
    <mergeCell ref="B47:E47"/>
    <mergeCell ref="B52:E52"/>
    <mergeCell ref="B51:E51"/>
    <mergeCell ref="B50:E50"/>
    <mergeCell ref="B49:E49"/>
    <mergeCell ref="B48:E48"/>
    <mergeCell ref="B54:E54"/>
    <mergeCell ref="B55:E55"/>
    <mergeCell ref="B56:E56"/>
    <mergeCell ref="B58:E58"/>
    <mergeCell ref="B59:E59"/>
    <mergeCell ref="B60:E60"/>
    <mergeCell ref="B71:E71"/>
    <mergeCell ref="B53:H53"/>
    <mergeCell ref="B9:H9"/>
    <mergeCell ref="B25:E25"/>
    <mergeCell ref="B31:H31"/>
    <mergeCell ref="B35:H35"/>
    <mergeCell ref="B18:E18"/>
    <mergeCell ref="B19:E19"/>
    <mergeCell ref="B14:E14"/>
    <mergeCell ref="B15:E15"/>
    <mergeCell ref="B16:E16"/>
    <mergeCell ref="B17:E17"/>
    <mergeCell ref="B21:E21"/>
    <mergeCell ref="B32:E32"/>
    <mergeCell ref="B33:E33"/>
    <mergeCell ref="B29:E29"/>
    <mergeCell ref="B22:E22"/>
    <mergeCell ref="B20:E20"/>
    <mergeCell ref="B44:E44"/>
    <mergeCell ref="B45:E45"/>
    <mergeCell ref="B73:H73"/>
    <mergeCell ref="B2:H2"/>
    <mergeCell ref="B3:H3"/>
    <mergeCell ref="B4:H4"/>
    <mergeCell ref="B8:C8"/>
    <mergeCell ref="B10:E10"/>
    <mergeCell ref="B11:E11"/>
    <mergeCell ref="B23:E23"/>
    <mergeCell ref="B24:E24"/>
    <mergeCell ref="B28:E28"/>
    <mergeCell ref="B26:E26"/>
    <mergeCell ref="B12:E12"/>
    <mergeCell ref="B13:E13"/>
    <mergeCell ref="B37:E37"/>
    <mergeCell ref="B27:E27"/>
    <mergeCell ref="B30:E30"/>
    <mergeCell ref="B43:E43"/>
    <mergeCell ref="B38:E38"/>
    <mergeCell ref="B40:E40"/>
    <mergeCell ref="B41:E41"/>
    <mergeCell ref="B42:E42"/>
    <mergeCell ref="B36:E36"/>
    <mergeCell ref="B34:E34"/>
    <mergeCell ref="B39:E39"/>
  </mergeCells>
  <phoneticPr fontId="0" type="noConversion"/>
  <printOptions horizontalCentered="1"/>
  <pageMargins left="0.25" right="0.25" top="0.75" bottom="0.75" header="0.3" footer="0.3"/>
  <pageSetup scale="5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transitionEvaluation="1"/>
  <dimension ref="A1:I97"/>
  <sheetViews>
    <sheetView defaultGridColor="0" topLeftCell="A37" colorId="22" zoomScaleNormal="100" workbookViewId="0">
      <selection activeCell="J93" sqref="J93"/>
    </sheetView>
  </sheetViews>
  <sheetFormatPr defaultColWidth="9.77734375" defaultRowHeight="15.75" x14ac:dyDescent="0.25"/>
  <cols>
    <col min="1" max="3" width="9.77734375" style="187"/>
    <col min="4" max="4" width="10" style="187" bestFit="1" customWidth="1"/>
    <col min="5" max="5" width="16.5546875" style="187" customWidth="1"/>
    <col min="6" max="6" width="10.88671875" style="187" bestFit="1" customWidth="1"/>
    <col min="7" max="8" width="10" style="187" bestFit="1" customWidth="1"/>
    <col min="9" max="16384" width="9.77734375" style="187"/>
  </cols>
  <sheetData>
    <row r="1" spans="1:9" ht="16.5" thickBot="1" x14ac:dyDescent="0.3">
      <c r="A1" s="68"/>
      <c r="B1" s="68"/>
      <c r="C1" s="68"/>
      <c r="D1" s="68"/>
      <c r="E1" s="68"/>
      <c r="F1" s="68"/>
      <c r="G1" s="68"/>
      <c r="H1" s="68"/>
      <c r="I1" s="68"/>
    </row>
    <row r="2" spans="1:9" ht="16.5" thickTop="1" x14ac:dyDescent="0.25">
      <c r="A2" s="68"/>
      <c r="B2" s="297" t="s">
        <v>112</v>
      </c>
      <c r="C2" s="298"/>
      <c r="D2" s="298"/>
      <c r="E2" s="298"/>
      <c r="F2" s="298"/>
      <c r="G2" s="298"/>
      <c r="H2" s="299"/>
      <c r="I2" s="68"/>
    </row>
    <row r="3" spans="1:9" x14ac:dyDescent="0.25">
      <c r="A3" s="68"/>
      <c r="B3" s="300" t="s">
        <v>76</v>
      </c>
      <c r="C3" s="301"/>
      <c r="D3" s="301"/>
      <c r="E3" s="301"/>
      <c r="F3" s="301"/>
      <c r="G3" s="301"/>
      <c r="H3" s="302"/>
      <c r="I3" s="68"/>
    </row>
    <row r="4" spans="1:9" ht="16.5" thickBot="1" x14ac:dyDescent="0.3">
      <c r="A4" s="68"/>
      <c r="B4" s="303" t="s">
        <v>268</v>
      </c>
      <c r="C4" s="304"/>
      <c r="D4" s="304"/>
      <c r="E4" s="304"/>
      <c r="F4" s="304"/>
      <c r="G4" s="304"/>
      <c r="H4" s="305"/>
      <c r="I4" s="68"/>
    </row>
    <row r="5" spans="1:9" ht="17.25" thickTop="1" thickBot="1" x14ac:dyDescent="0.3">
      <c r="A5" s="68"/>
      <c r="B5" s="69"/>
      <c r="C5" s="68"/>
      <c r="D5" s="68"/>
      <c r="E5" s="68"/>
      <c r="F5" s="68"/>
      <c r="G5" s="68"/>
      <c r="H5" s="188"/>
      <c r="I5" s="68"/>
    </row>
    <row r="6" spans="1:9" ht="16.5" thickTop="1" x14ac:dyDescent="0.25">
      <c r="A6" s="68"/>
      <c r="B6" s="70" t="s">
        <v>37</v>
      </c>
      <c r="C6" s="71"/>
      <c r="D6" s="58" t="s">
        <v>38</v>
      </c>
      <c r="E6" s="71"/>
      <c r="F6" s="58" t="s">
        <v>11</v>
      </c>
      <c r="G6" s="71"/>
      <c r="H6" s="59" t="s">
        <v>46</v>
      </c>
      <c r="I6" s="68"/>
    </row>
    <row r="7" spans="1:9" x14ac:dyDescent="0.25">
      <c r="A7" s="68"/>
      <c r="B7" s="60" t="s">
        <v>39</v>
      </c>
      <c r="C7" s="68"/>
      <c r="D7" s="68" t="s">
        <v>40</v>
      </c>
      <c r="E7" s="68"/>
      <c r="F7" s="61" t="s">
        <v>46</v>
      </c>
      <c r="G7" s="72"/>
      <c r="H7" s="62" t="s">
        <v>49</v>
      </c>
      <c r="I7" s="68"/>
    </row>
    <row r="8" spans="1:9" ht="16.5" thickBot="1" x14ac:dyDescent="0.3">
      <c r="A8" s="68"/>
      <c r="B8" s="189" t="str">
        <f>'Actual Weight Record'!B4</f>
        <v>N328MH</v>
      </c>
      <c r="C8" s="68"/>
      <c r="D8" s="190">
        <f>'Actual Weight Record'!E4</f>
        <v>36045</v>
      </c>
      <c r="E8" s="68"/>
      <c r="F8" s="191">
        <f>'Actual Weight Record'!G4</f>
        <v>43952</v>
      </c>
      <c r="G8" s="68"/>
      <c r="H8" s="192" t="str">
        <f>'Actual Weight Record'!C68</f>
        <v>Seth H</v>
      </c>
      <c r="I8" s="68"/>
    </row>
    <row r="9" spans="1:9" ht="17.25" thickTop="1" thickBot="1" x14ac:dyDescent="0.3">
      <c r="A9" s="68"/>
      <c r="B9" s="73" t="s">
        <v>41</v>
      </c>
      <c r="C9" s="74" t="s">
        <v>0</v>
      </c>
      <c r="D9" s="74"/>
      <c r="E9" s="74"/>
      <c r="F9" s="74" t="s">
        <v>42</v>
      </c>
      <c r="G9" s="74" t="s">
        <v>43</v>
      </c>
      <c r="H9" s="75" t="s">
        <v>44</v>
      </c>
      <c r="I9" s="68"/>
    </row>
    <row r="10" spans="1:9" ht="16.5" thickTop="1" x14ac:dyDescent="0.25">
      <c r="A10" s="68"/>
      <c r="B10" s="220" t="s">
        <v>283</v>
      </c>
      <c r="C10" s="221"/>
      <c r="D10" s="221"/>
      <c r="E10" s="222"/>
      <c r="F10" s="223">
        <v>3.4</v>
      </c>
      <c r="G10" s="166">
        <v>209.1</v>
      </c>
      <c r="H10" s="223">
        <v>-5.6</v>
      </c>
      <c r="I10" s="68"/>
    </row>
    <row r="11" spans="1:9" x14ac:dyDescent="0.25">
      <c r="A11" s="68"/>
      <c r="B11" s="226" t="s">
        <v>284</v>
      </c>
      <c r="C11" s="227"/>
      <c r="D11" s="227"/>
      <c r="E11" s="228"/>
      <c r="F11" s="229">
        <v>64.400000000000006</v>
      </c>
      <c r="G11" s="230">
        <v>149</v>
      </c>
      <c r="H11" s="229">
        <v>-28.3</v>
      </c>
      <c r="I11" s="68"/>
    </row>
    <row r="12" spans="1:9" x14ac:dyDescent="0.25">
      <c r="A12" s="68"/>
      <c r="B12" s="306" t="s">
        <v>256</v>
      </c>
      <c r="C12" s="307"/>
      <c r="D12" s="307"/>
      <c r="E12" s="308"/>
      <c r="F12" s="231">
        <v>32.1</v>
      </c>
      <c r="G12" s="164">
        <v>117.5</v>
      </c>
      <c r="H12" s="231">
        <v>-2.9</v>
      </c>
      <c r="I12" s="68"/>
    </row>
    <row r="13" spans="1:9" x14ac:dyDescent="0.25">
      <c r="A13" s="68"/>
      <c r="B13" s="306" t="s">
        <v>257</v>
      </c>
      <c r="C13" s="307"/>
      <c r="D13" s="307"/>
      <c r="E13" s="308"/>
      <c r="F13" s="164">
        <v>23.1</v>
      </c>
      <c r="G13" s="164">
        <v>36</v>
      </c>
      <c r="H13" s="164">
        <v>-22.9</v>
      </c>
      <c r="I13" s="68"/>
    </row>
    <row r="14" spans="1:9" x14ac:dyDescent="0.25">
      <c r="A14" s="68"/>
      <c r="B14" s="217" t="s">
        <v>286</v>
      </c>
      <c r="C14" s="218"/>
      <c r="D14" s="218"/>
      <c r="E14" s="219"/>
      <c r="F14" s="164">
        <v>7</v>
      </c>
      <c r="G14" s="164">
        <v>138.4</v>
      </c>
      <c r="H14" s="164">
        <v>0.1</v>
      </c>
      <c r="I14" s="68"/>
    </row>
    <row r="15" spans="1:9" x14ac:dyDescent="0.25">
      <c r="A15" s="68"/>
      <c r="B15" s="217" t="s">
        <v>285</v>
      </c>
      <c r="C15" s="218"/>
      <c r="D15" s="218"/>
      <c r="E15" s="219"/>
      <c r="F15" s="164">
        <v>40.9</v>
      </c>
      <c r="G15" s="164">
        <v>127.3</v>
      </c>
      <c r="H15" s="164">
        <v>1.1000000000000001</v>
      </c>
      <c r="I15" s="68"/>
    </row>
    <row r="16" spans="1:9" x14ac:dyDescent="0.25">
      <c r="A16" s="68"/>
      <c r="B16" s="306" t="s">
        <v>290</v>
      </c>
      <c r="C16" s="307"/>
      <c r="D16" s="307"/>
      <c r="E16" s="308"/>
      <c r="F16" s="224">
        <v>1.4</v>
      </c>
      <c r="G16" s="224">
        <v>78.7</v>
      </c>
      <c r="H16" s="224">
        <v>6.9</v>
      </c>
      <c r="I16" s="68"/>
    </row>
    <row r="17" spans="1:9" x14ac:dyDescent="0.25">
      <c r="A17" s="68"/>
      <c r="B17" s="306" t="s">
        <v>291</v>
      </c>
      <c r="C17" s="307"/>
      <c r="D17" s="307"/>
      <c r="E17" s="308"/>
      <c r="F17" s="224">
        <v>65</v>
      </c>
      <c r="G17" s="224">
        <v>87</v>
      </c>
      <c r="H17" s="224">
        <v>0</v>
      </c>
      <c r="I17" s="68"/>
    </row>
    <row r="18" spans="1:9" x14ac:dyDescent="0.25">
      <c r="A18" s="68"/>
      <c r="B18" s="306" t="s">
        <v>292</v>
      </c>
      <c r="C18" s="307"/>
      <c r="D18" s="307"/>
      <c r="E18" s="308"/>
      <c r="F18" s="224">
        <v>25</v>
      </c>
      <c r="G18" s="224">
        <v>117</v>
      </c>
      <c r="H18" s="224">
        <v>0</v>
      </c>
      <c r="I18" s="68"/>
    </row>
    <row r="19" spans="1:9" x14ac:dyDescent="0.25">
      <c r="A19" s="68"/>
      <c r="B19" s="306" t="s">
        <v>293</v>
      </c>
      <c r="C19" s="307"/>
      <c r="D19" s="307"/>
      <c r="E19" s="308"/>
      <c r="F19" s="224">
        <v>0.6</v>
      </c>
      <c r="G19" s="224">
        <v>23.6</v>
      </c>
      <c r="H19" s="224">
        <v>24.5</v>
      </c>
      <c r="I19" s="68"/>
    </row>
    <row r="20" spans="1:9" x14ac:dyDescent="0.25">
      <c r="A20" s="68"/>
      <c r="B20" s="306" t="s">
        <v>294</v>
      </c>
      <c r="C20" s="307"/>
      <c r="D20" s="307"/>
      <c r="E20" s="308"/>
      <c r="F20" s="224">
        <v>10.1</v>
      </c>
      <c r="G20" s="224">
        <v>11.9</v>
      </c>
      <c r="H20" s="224">
        <v>6.9</v>
      </c>
      <c r="I20" s="68"/>
    </row>
    <row r="21" spans="1:9" x14ac:dyDescent="0.25">
      <c r="A21" s="68"/>
      <c r="B21" s="306" t="s">
        <v>295</v>
      </c>
      <c r="C21" s="307"/>
      <c r="D21" s="307"/>
      <c r="E21" s="308"/>
      <c r="F21" s="224">
        <v>6.5</v>
      </c>
      <c r="G21" s="224">
        <v>4.5999999999999996</v>
      </c>
      <c r="H21" s="224">
        <v>-7.6</v>
      </c>
      <c r="I21" s="68"/>
    </row>
    <row r="22" spans="1:9" x14ac:dyDescent="0.25">
      <c r="A22" s="68"/>
      <c r="B22" s="306" t="s">
        <v>258</v>
      </c>
      <c r="C22" s="307"/>
      <c r="D22" s="307"/>
      <c r="E22" s="308"/>
      <c r="F22" s="164">
        <v>29.7</v>
      </c>
      <c r="G22" s="164">
        <v>22.7</v>
      </c>
      <c r="H22" s="164">
        <v>-12.6</v>
      </c>
      <c r="I22" s="68"/>
    </row>
    <row r="23" spans="1:9" x14ac:dyDescent="0.25">
      <c r="A23" s="68"/>
      <c r="B23" s="306" t="s">
        <v>261</v>
      </c>
      <c r="C23" s="307"/>
      <c r="D23" s="307"/>
      <c r="E23" s="308"/>
      <c r="F23" s="164">
        <v>10.3</v>
      </c>
      <c r="G23" s="164">
        <v>63.6</v>
      </c>
      <c r="H23" s="164">
        <v>-1</v>
      </c>
      <c r="I23" s="68"/>
    </row>
    <row r="24" spans="1:9" x14ac:dyDescent="0.25">
      <c r="A24" s="68"/>
      <c r="B24" s="306" t="s">
        <v>259</v>
      </c>
      <c r="C24" s="307"/>
      <c r="D24" s="307"/>
      <c r="E24" s="308"/>
      <c r="F24" s="164">
        <v>0.5</v>
      </c>
      <c r="G24" s="164">
        <v>26</v>
      </c>
      <c r="H24" s="164">
        <v>-17</v>
      </c>
      <c r="I24" s="68"/>
    </row>
    <row r="25" spans="1:9" x14ac:dyDescent="0.25">
      <c r="A25" s="68"/>
      <c r="B25" s="309" t="s">
        <v>150</v>
      </c>
      <c r="C25" s="310"/>
      <c r="D25" s="310"/>
      <c r="E25" s="311"/>
      <c r="F25" s="164">
        <v>18.7</v>
      </c>
      <c r="G25" s="164">
        <v>32.5</v>
      </c>
      <c r="H25" s="164">
        <v>0</v>
      </c>
      <c r="I25" s="68"/>
    </row>
    <row r="26" spans="1:9" x14ac:dyDescent="0.25">
      <c r="A26" s="68"/>
      <c r="B26" s="309" t="s">
        <v>151</v>
      </c>
      <c r="C26" s="310"/>
      <c r="D26" s="310"/>
      <c r="E26" s="311"/>
      <c r="F26" s="164">
        <v>6.1</v>
      </c>
      <c r="G26" s="164">
        <v>8</v>
      </c>
      <c r="H26" s="164">
        <v>4</v>
      </c>
      <c r="I26" s="68"/>
    </row>
    <row r="27" spans="1:9" x14ac:dyDescent="0.25">
      <c r="A27" s="68"/>
      <c r="B27" s="309" t="s">
        <v>152</v>
      </c>
      <c r="C27" s="310"/>
      <c r="D27" s="310"/>
      <c r="E27" s="311"/>
      <c r="F27" s="164">
        <v>3.1</v>
      </c>
      <c r="G27" s="164">
        <v>43.7</v>
      </c>
      <c r="H27" s="164">
        <v>-6.6</v>
      </c>
      <c r="I27" s="68"/>
    </row>
    <row r="28" spans="1:9" x14ac:dyDescent="0.25">
      <c r="A28" s="68"/>
      <c r="B28" s="309" t="s">
        <v>153</v>
      </c>
      <c r="C28" s="310"/>
      <c r="D28" s="310"/>
      <c r="E28" s="311"/>
      <c r="F28" s="164">
        <v>8.5</v>
      </c>
      <c r="G28" s="164">
        <v>5</v>
      </c>
      <c r="H28" s="164">
        <v>-17</v>
      </c>
      <c r="I28" s="68"/>
    </row>
    <row r="29" spans="1:9" x14ac:dyDescent="0.25">
      <c r="A29" s="68"/>
      <c r="B29" s="309" t="s">
        <v>154</v>
      </c>
      <c r="C29" s="310"/>
      <c r="D29" s="310"/>
      <c r="E29" s="311"/>
      <c r="F29" s="164">
        <v>2.8</v>
      </c>
      <c r="G29" s="164">
        <v>34</v>
      </c>
      <c r="H29" s="164">
        <v>0</v>
      </c>
      <c r="I29" s="68"/>
    </row>
    <row r="30" spans="1:9" x14ac:dyDescent="0.25">
      <c r="A30" s="68"/>
      <c r="B30" s="309" t="s">
        <v>155</v>
      </c>
      <c r="C30" s="310"/>
      <c r="D30" s="310"/>
      <c r="E30" s="311"/>
      <c r="F30" s="164">
        <v>0.5</v>
      </c>
      <c r="G30" s="164">
        <v>34</v>
      </c>
      <c r="H30" s="164">
        <v>11</v>
      </c>
      <c r="I30" s="68"/>
    </row>
    <row r="31" spans="1:9" x14ac:dyDescent="0.25">
      <c r="A31" s="68"/>
      <c r="B31" s="309" t="s">
        <v>156</v>
      </c>
      <c r="C31" s="310"/>
      <c r="D31" s="310"/>
      <c r="E31" s="311"/>
      <c r="F31" s="164">
        <v>0.25</v>
      </c>
      <c r="G31" s="164">
        <v>21</v>
      </c>
      <c r="H31" s="164">
        <v>-16</v>
      </c>
      <c r="I31" s="68"/>
    </row>
    <row r="32" spans="1:9" x14ac:dyDescent="0.25">
      <c r="A32" s="68"/>
      <c r="B32" s="309" t="s">
        <v>157</v>
      </c>
      <c r="C32" s="310"/>
      <c r="D32" s="310"/>
      <c r="E32" s="311"/>
      <c r="F32" s="164">
        <v>0.5</v>
      </c>
      <c r="G32" s="164">
        <v>5</v>
      </c>
      <c r="H32" s="164">
        <v>8</v>
      </c>
      <c r="I32" s="68"/>
    </row>
    <row r="33" spans="1:9" x14ac:dyDescent="0.25">
      <c r="A33" s="68"/>
      <c r="B33" s="306" t="s">
        <v>287</v>
      </c>
      <c r="C33" s="307"/>
      <c r="D33" s="307"/>
      <c r="E33" s="308"/>
      <c r="F33" s="224">
        <v>15.7</v>
      </c>
      <c r="G33" s="224">
        <v>59</v>
      </c>
      <c r="H33" s="224">
        <v>0</v>
      </c>
      <c r="I33" s="68"/>
    </row>
    <row r="34" spans="1:9" x14ac:dyDescent="0.25">
      <c r="A34" s="68"/>
      <c r="B34" s="312" t="s">
        <v>272</v>
      </c>
      <c r="C34" s="313"/>
      <c r="D34" s="313"/>
      <c r="E34" s="314"/>
      <c r="F34" s="165">
        <v>32.200000000000003</v>
      </c>
      <c r="G34" s="164">
        <v>120.6</v>
      </c>
      <c r="H34" s="164">
        <v>0</v>
      </c>
      <c r="I34" s="68"/>
    </row>
    <row r="35" spans="1:9" x14ac:dyDescent="0.25">
      <c r="A35" s="68"/>
      <c r="B35" s="211" t="s">
        <v>281</v>
      </c>
      <c r="C35" s="212"/>
      <c r="D35" s="212"/>
      <c r="E35" s="213"/>
      <c r="F35" s="164" t="s">
        <v>191</v>
      </c>
      <c r="G35" s="164"/>
      <c r="H35" s="164"/>
      <c r="I35" s="68"/>
    </row>
    <row r="36" spans="1:9" x14ac:dyDescent="0.25">
      <c r="A36" s="68"/>
      <c r="B36" s="309" t="s">
        <v>282</v>
      </c>
      <c r="C36" s="310"/>
      <c r="D36" s="310"/>
      <c r="E36" s="311"/>
      <c r="F36" s="164">
        <v>1.5</v>
      </c>
      <c r="G36" s="164">
        <v>32</v>
      </c>
      <c r="H36" s="164">
        <v>-32.5</v>
      </c>
      <c r="I36" s="68"/>
    </row>
    <row r="37" spans="1:9" x14ac:dyDescent="0.25">
      <c r="A37" s="68"/>
      <c r="B37" s="211" t="s">
        <v>278</v>
      </c>
      <c r="C37" s="212"/>
      <c r="D37" s="212"/>
      <c r="E37" s="213"/>
      <c r="F37" s="164">
        <v>12.4</v>
      </c>
      <c r="G37" s="164">
        <v>129</v>
      </c>
      <c r="H37" s="164">
        <v>1E-4</v>
      </c>
      <c r="I37" s="68"/>
    </row>
    <row r="38" spans="1:9" x14ac:dyDescent="0.25">
      <c r="A38" s="68"/>
      <c r="B38" s="211" t="s">
        <v>279</v>
      </c>
      <c r="C38" s="212"/>
      <c r="D38" s="212"/>
      <c r="E38" s="213"/>
      <c r="F38" s="164">
        <v>11</v>
      </c>
      <c r="G38" s="164">
        <v>87</v>
      </c>
      <c r="H38" s="164">
        <v>1E-4</v>
      </c>
      <c r="I38" s="68"/>
    </row>
    <row r="39" spans="1:9" x14ac:dyDescent="0.25">
      <c r="A39" s="68"/>
      <c r="B39" s="309" t="s">
        <v>273</v>
      </c>
      <c r="C39" s="310"/>
      <c r="D39" s="310"/>
      <c r="E39" s="311"/>
      <c r="F39" s="164">
        <v>3.2</v>
      </c>
      <c r="G39" s="164">
        <v>21</v>
      </c>
      <c r="H39" s="164">
        <v>-16</v>
      </c>
      <c r="I39" s="68"/>
    </row>
    <row r="40" spans="1:9" x14ac:dyDescent="0.25">
      <c r="A40" s="68"/>
      <c r="B40" s="309" t="s">
        <v>274</v>
      </c>
      <c r="C40" s="310"/>
      <c r="D40" s="310"/>
      <c r="E40" s="311"/>
      <c r="F40" s="164">
        <v>5</v>
      </c>
      <c r="G40" s="164">
        <v>-5.25</v>
      </c>
      <c r="H40" s="164">
        <v>0</v>
      </c>
      <c r="I40" s="68"/>
    </row>
    <row r="41" spans="1:9" x14ac:dyDescent="0.25">
      <c r="A41" s="68"/>
      <c r="B41" s="309" t="s">
        <v>296</v>
      </c>
      <c r="C41" s="310"/>
      <c r="D41" s="310"/>
      <c r="E41" s="311"/>
      <c r="F41" s="164">
        <v>4.3</v>
      </c>
      <c r="G41" s="164">
        <v>-5.5</v>
      </c>
      <c r="H41" s="164">
        <v>0</v>
      </c>
      <c r="I41" s="68"/>
    </row>
    <row r="42" spans="1:9" x14ac:dyDescent="0.25">
      <c r="A42" s="68"/>
      <c r="B42" s="309" t="s">
        <v>260</v>
      </c>
      <c r="C42" s="310"/>
      <c r="D42" s="310"/>
      <c r="E42" s="311"/>
      <c r="F42" s="164">
        <v>3</v>
      </c>
      <c r="G42" s="164">
        <v>163.9</v>
      </c>
      <c r="H42" s="164">
        <v>0</v>
      </c>
      <c r="I42" s="68"/>
    </row>
    <row r="43" spans="1:9" x14ac:dyDescent="0.25">
      <c r="A43" s="68"/>
      <c r="B43" s="211" t="s">
        <v>143</v>
      </c>
      <c r="C43" s="212"/>
      <c r="D43" s="212"/>
      <c r="E43" s="213"/>
      <c r="F43" s="164">
        <v>28</v>
      </c>
      <c r="G43" s="164">
        <v>159.5</v>
      </c>
      <c r="H43" s="164">
        <v>1E-4</v>
      </c>
      <c r="I43" s="68"/>
    </row>
    <row r="44" spans="1:9" x14ac:dyDescent="0.25">
      <c r="A44" s="68"/>
      <c r="B44" s="211" t="s">
        <v>280</v>
      </c>
      <c r="C44" s="212"/>
      <c r="D44" s="212"/>
      <c r="E44" s="213"/>
      <c r="F44" s="164">
        <v>15</v>
      </c>
      <c r="G44" s="164">
        <v>159.5</v>
      </c>
      <c r="H44" s="164">
        <v>1E-4</v>
      </c>
      <c r="I44" s="68"/>
    </row>
    <row r="45" spans="1:9" x14ac:dyDescent="0.25">
      <c r="A45" s="68"/>
      <c r="B45" s="309" t="s">
        <v>158</v>
      </c>
      <c r="C45" s="310"/>
      <c r="D45" s="310"/>
      <c r="E45" s="311"/>
      <c r="F45" s="164">
        <v>10</v>
      </c>
      <c r="G45" s="164">
        <v>8</v>
      </c>
      <c r="H45" s="164">
        <v>-8</v>
      </c>
      <c r="I45" s="68"/>
    </row>
    <row r="46" spans="1:9" x14ac:dyDescent="0.25">
      <c r="A46" s="68"/>
      <c r="B46" s="309" t="s">
        <v>159</v>
      </c>
      <c r="C46" s="310"/>
      <c r="D46" s="310"/>
      <c r="E46" s="311"/>
      <c r="F46" s="164">
        <v>0.5</v>
      </c>
      <c r="G46" s="164">
        <v>49</v>
      </c>
      <c r="H46" s="164">
        <v>3</v>
      </c>
      <c r="I46" s="68"/>
    </row>
    <row r="47" spans="1:9" x14ac:dyDescent="0.25">
      <c r="A47" s="68"/>
      <c r="B47" s="183" t="s">
        <v>160</v>
      </c>
      <c r="C47" s="184"/>
      <c r="D47" s="184"/>
      <c r="E47" s="185"/>
      <c r="F47" s="164">
        <v>0.5</v>
      </c>
      <c r="G47" s="164">
        <v>0</v>
      </c>
      <c r="H47" s="164">
        <v>20</v>
      </c>
      <c r="I47" s="68"/>
    </row>
    <row r="48" spans="1:9" x14ac:dyDescent="0.25">
      <c r="A48" s="68"/>
      <c r="B48" s="309" t="s">
        <v>161</v>
      </c>
      <c r="C48" s="310"/>
      <c r="D48" s="310"/>
      <c r="E48" s="311"/>
      <c r="F48" s="164">
        <v>3</v>
      </c>
      <c r="G48" s="164">
        <v>-15</v>
      </c>
      <c r="H48" s="164">
        <v>0</v>
      </c>
      <c r="I48" s="68"/>
    </row>
    <row r="49" spans="1:9" x14ac:dyDescent="0.25">
      <c r="A49" s="68"/>
      <c r="B49" s="309" t="s">
        <v>162</v>
      </c>
      <c r="C49" s="310"/>
      <c r="D49" s="310"/>
      <c r="E49" s="311"/>
      <c r="F49" s="164">
        <v>15.6</v>
      </c>
      <c r="G49" s="164">
        <v>-19</v>
      </c>
      <c r="H49" s="164">
        <v>0</v>
      </c>
      <c r="I49" s="68"/>
    </row>
    <row r="50" spans="1:9" x14ac:dyDescent="0.25">
      <c r="A50" s="68"/>
      <c r="B50" s="309" t="s">
        <v>163</v>
      </c>
      <c r="C50" s="310"/>
      <c r="D50" s="310"/>
      <c r="E50" s="311"/>
      <c r="F50" s="164">
        <v>12.5</v>
      </c>
      <c r="G50" s="164">
        <v>23</v>
      </c>
      <c r="H50" s="164">
        <v>-10</v>
      </c>
      <c r="I50" s="68"/>
    </row>
    <row r="51" spans="1:9" x14ac:dyDescent="0.25">
      <c r="A51" s="68"/>
      <c r="B51" s="309" t="s">
        <v>165</v>
      </c>
      <c r="C51" s="310"/>
      <c r="D51" s="310"/>
      <c r="E51" s="311"/>
      <c r="F51" s="164">
        <v>4.5</v>
      </c>
      <c r="G51" s="164">
        <v>31</v>
      </c>
      <c r="H51" s="164">
        <v>-3</v>
      </c>
      <c r="I51" s="68"/>
    </row>
    <row r="52" spans="1:9" x14ac:dyDescent="0.25">
      <c r="A52" s="68"/>
      <c r="B52" s="309" t="s">
        <v>164</v>
      </c>
      <c r="C52" s="310"/>
      <c r="D52" s="310"/>
      <c r="E52" s="311"/>
      <c r="F52" s="164">
        <v>4.5</v>
      </c>
      <c r="G52" s="164">
        <v>31</v>
      </c>
      <c r="H52" s="164">
        <v>3</v>
      </c>
      <c r="I52" s="68"/>
    </row>
    <row r="53" spans="1:9" x14ac:dyDescent="0.25">
      <c r="A53" s="68"/>
      <c r="B53" s="309" t="s">
        <v>166</v>
      </c>
      <c r="C53" s="310"/>
      <c r="D53" s="310"/>
      <c r="E53" s="311"/>
      <c r="F53" s="164">
        <v>0.5</v>
      </c>
      <c r="G53" s="164">
        <v>46</v>
      </c>
      <c r="H53" s="164">
        <v>10</v>
      </c>
      <c r="I53" s="68"/>
    </row>
    <row r="54" spans="1:9" x14ac:dyDescent="0.25">
      <c r="A54" s="68"/>
      <c r="B54" s="312" t="s">
        <v>167</v>
      </c>
      <c r="C54" s="313"/>
      <c r="D54" s="313"/>
      <c r="E54" s="314"/>
      <c r="F54" s="164">
        <v>0.5</v>
      </c>
      <c r="G54" s="164">
        <v>46</v>
      </c>
      <c r="H54" s="164">
        <v>-10</v>
      </c>
      <c r="I54" s="68"/>
    </row>
    <row r="55" spans="1:9" x14ac:dyDescent="0.25">
      <c r="A55" s="68"/>
      <c r="B55" s="309" t="s">
        <v>168</v>
      </c>
      <c r="C55" s="310"/>
      <c r="D55" s="310"/>
      <c r="E55" s="311"/>
      <c r="F55" s="164">
        <v>2</v>
      </c>
      <c r="G55" s="164">
        <v>5</v>
      </c>
      <c r="H55" s="164">
        <v>2.5</v>
      </c>
      <c r="I55" s="68"/>
    </row>
    <row r="56" spans="1:9" x14ac:dyDescent="0.25">
      <c r="A56" s="68"/>
      <c r="B56" s="312" t="s">
        <v>169</v>
      </c>
      <c r="C56" s="313"/>
      <c r="D56" s="313"/>
      <c r="E56" s="314"/>
      <c r="F56" s="164">
        <v>2</v>
      </c>
      <c r="G56" s="164">
        <v>5</v>
      </c>
      <c r="H56" s="164">
        <v>5</v>
      </c>
      <c r="I56" s="68"/>
    </row>
    <row r="57" spans="1:9" x14ac:dyDescent="0.25">
      <c r="A57" s="68"/>
      <c r="B57" s="312" t="s">
        <v>170</v>
      </c>
      <c r="C57" s="313"/>
      <c r="D57" s="313"/>
      <c r="E57" s="314"/>
      <c r="F57" s="165">
        <v>0.25</v>
      </c>
      <c r="G57" s="164">
        <v>9</v>
      </c>
      <c r="H57" s="164">
        <v>3.5</v>
      </c>
      <c r="I57" s="68"/>
    </row>
    <row r="58" spans="1:9" x14ac:dyDescent="0.25">
      <c r="A58" s="68"/>
      <c r="B58" s="309" t="s">
        <v>171</v>
      </c>
      <c r="C58" s="310"/>
      <c r="D58" s="310"/>
      <c r="E58" s="311"/>
      <c r="F58" s="164">
        <v>0.25</v>
      </c>
      <c r="G58" s="164">
        <v>14</v>
      </c>
      <c r="H58" s="164">
        <v>6</v>
      </c>
      <c r="I58" s="68"/>
    </row>
    <row r="59" spans="1:9" x14ac:dyDescent="0.25">
      <c r="A59" s="68"/>
      <c r="B59" s="309" t="s">
        <v>172</v>
      </c>
      <c r="C59" s="310"/>
      <c r="D59" s="310"/>
      <c r="E59" s="311"/>
      <c r="F59" s="164">
        <v>4</v>
      </c>
      <c r="G59" s="164">
        <v>194</v>
      </c>
      <c r="H59" s="164">
        <v>-21</v>
      </c>
      <c r="I59" s="68"/>
    </row>
    <row r="60" spans="1:9" x14ac:dyDescent="0.25">
      <c r="A60" s="68"/>
      <c r="B60" s="309" t="s">
        <v>173</v>
      </c>
      <c r="C60" s="310"/>
      <c r="D60" s="310"/>
      <c r="E60" s="311"/>
      <c r="F60" s="164">
        <v>0.5</v>
      </c>
      <c r="G60" s="164">
        <v>59</v>
      </c>
      <c r="H60" s="164">
        <v>-10</v>
      </c>
      <c r="I60" s="68"/>
    </row>
    <row r="61" spans="1:9" x14ac:dyDescent="0.25">
      <c r="A61" s="68"/>
      <c r="B61" s="309" t="s">
        <v>174</v>
      </c>
      <c r="C61" s="310"/>
      <c r="D61" s="310"/>
      <c r="E61" s="311"/>
      <c r="F61" s="164">
        <v>0.9</v>
      </c>
      <c r="G61" s="164">
        <v>46</v>
      </c>
      <c r="H61" s="164">
        <v>3</v>
      </c>
      <c r="I61" s="68"/>
    </row>
    <row r="62" spans="1:9" x14ac:dyDescent="0.25">
      <c r="A62" s="68"/>
      <c r="B62" s="309" t="s">
        <v>298</v>
      </c>
      <c r="C62" s="310"/>
      <c r="D62" s="310"/>
      <c r="E62" s="311"/>
      <c r="F62" s="164">
        <v>3.5</v>
      </c>
      <c r="G62" s="164">
        <v>55</v>
      </c>
      <c r="H62" s="164">
        <v>-3</v>
      </c>
      <c r="I62" s="68"/>
    </row>
    <row r="63" spans="1:9" x14ac:dyDescent="0.25">
      <c r="A63" s="68"/>
      <c r="B63" s="309" t="s">
        <v>175</v>
      </c>
      <c r="C63" s="310"/>
      <c r="D63" s="310"/>
      <c r="E63" s="311"/>
      <c r="F63" s="164">
        <v>0.5</v>
      </c>
      <c r="G63" s="164">
        <v>174</v>
      </c>
      <c r="H63" s="164">
        <v>21</v>
      </c>
      <c r="I63" s="68"/>
    </row>
    <row r="64" spans="1:9" x14ac:dyDescent="0.25">
      <c r="A64" s="68"/>
      <c r="B64" s="309" t="s">
        <v>176</v>
      </c>
      <c r="C64" s="310"/>
      <c r="D64" s="310"/>
      <c r="E64" s="311"/>
      <c r="F64" s="164">
        <v>0.5</v>
      </c>
      <c r="G64" s="164">
        <v>174</v>
      </c>
      <c r="H64" s="164">
        <v>-21</v>
      </c>
      <c r="I64" s="68"/>
    </row>
    <row r="65" spans="1:9" x14ac:dyDescent="0.25">
      <c r="A65" s="68"/>
      <c r="B65" s="312" t="s">
        <v>262</v>
      </c>
      <c r="C65" s="313"/>
      <c r="D65" s="313"/>
      <c r="E65" s="314"/>
      <c r="F65" s="164">
        <v>3.5</v>
      </c>
      <c r="G65" s="164">
        <v>-2</v>
      </c>
      <c r="H65" s="164">
        <v>0</v>
      </c>
      <c r="I65" s="68"/>
    </row>
    <row r="66" spans="1:9" x14ac:dyDescent="0.25">
      <c r="A66" s="68"/>
      <c r="B66" s="309" t="s">
        <v>177</v>
      </c>
      <c r="C66" s="310"/>
      <c r="D66" s="310"/>
      <c r="E66" s="311"/>
      <c r="F66" s="164">
        <v>41</v>
      </c>
      <c r="G66" s="164">
        <v>4.5</v>
      </c>
      <c r="H66" s="164">
        <v>0</v>
      </c>
      <c r="I66" s="68"/>
    </row>
    <row r="67" spans="1:9" x14ac:dyDescent="0.25">
      <c r="A67" s="68"/>
      <c r="B67" s="309" t="s">
        <v>178</v>
      </c>
      <c r="C67" s="310"/>
      <c r="D67" s="310"/>
      <c r="E67" s="311"/>
      <c r="F67" s="164">
        <v>51</v>
      </c>
      <c r="G67" s="164">
        <v>81</v>
      </c>
      <c r="H67" s="164">
        <v>-8.6</v>
      </c>
      <c r="I67" s="68"/>
    </row>
    <row r="68" spans="1:9" x14ac:dyDescent="0.25">
      <c r="A68" s="68"/>
      <c r="B68" s="309" t="s">
        <v>179</v>
      </c>
      <c r="C68" s="310"/>
      <c r="D68" s="310"/>
      <c r="E68" s="311"/>
      <c r="F68" s="164">
        <v>10</v>
      </c>
      <c r="G68" s="164">
        <v>84.1</v>
      </c>
      <c r="H68" s="164">
        <v>2.4</v>
      </c>
      <c r="I68" s="68"/>
    </row>
    <row r="69" spans="1:9" x14ac:dyDescent="0.25">
      <c r="A69" s="68"/>
      <c r="B69" s="309" t="s">
        <v>180</v>
      </c>
      <c r="C69" s="310"/>
      <c r="D69" s="310"/>
      <c r="E69" s="311"/>
      <c r="F69" s="164">
        <v>0.6</v>
      </c>
      <c r="G69" s="164">
        <v>-4</v>
      </c>
      <c r="H69" s="164">
        <v>-1</v>
      </c>
      <c r="I69" s="68"/>
    </row>
    <row r="70" spans="1:9" x14ac:dyDescent="0.25">
      <c r="A70" s="68"/>
      <c r="B70" s="309" t="s">
        <v>181</v>
      </c>
      <c r="C70" s="310"/>
      <c r="D70" s="310"/>
      <c r="E70" s="311"/>
      <c r="F70" s="164">
        <v>0.5</v>
      </c>
      <c r="G70" s="164">
        <v>233</v>
      </c>
      <c r="H70" s="164">
        <v>0</v>
      </c>
      <c r="I70" s="68"/>
    </row>
    <row r="71" spans="1:9" x14ac:dyDescent="0.25">
      <c r="A71" s="68"/>
      <c r="B71" s="211" t="s">
        <v>297</v>
      </c>
      <c r="C71" s="212"/>
      <c r="D71" s="212"/>
      <c r="E71" s="213"/>
      <c r="F71" s="164">
        <v>0.5</v>
      </c>
      <c r="G71" s="164">
        <v>54</v>
      </c>
      <c r="H71" s="164">
        <v>0</v>
      </c>
      <c r="I71" s="68"/>
    </row>
    <row r="72" spans="1:9" x14ac:dyDescent="0.25">
      <c r="A72" s="68"/>
      <c r="B72" s="309" t="s">
        <v>182</v>
      </c>
      <c r="C72" s="310"/>
      <c r="D72" s="310"/>
      <c r="E72" s="311"/>
      <c r="F72" s="164">
        <v>0.5</v>
      </c>
      <c r="G72" s="164">
        <v>54</v>
      </c>
      <c r="H72" s="164">
        <v>-3</v>
      </c>
      <c r="I72" s="68"/>
    </row>
    <row r="73" spans="1:9" x14ac:dyDescent="0.25">
      <c r="A73" s="68"/>
      <c r="B73" s="309" t="s">
        <v>183</v>
      </c>
      <c r="C73" s="310"/>
      <c r="D73" s="310"/>
      <c r="E73" s="311"/>
      <c r="F73" s="164">
        <v>4.5</v>
      </c>
      <c r="G73" s="164">
        <v>225</v>
      </c>
      <c r="H73" s="164">
        <v>-16</v>
      </c>
      <c r="I73" s="68"/>
    </row>
    <row r="74" spans="1:9" x14ac:dyDescent="0.25">
      <c r="A74" s="68"/>
      <c r="B74" s="309" t="s">
        <v>184</v>
      </c>
      <c r="C74" s="310"/>
      <c r="D74" s="310"/>
      <c r="E74" s="311"/>
      <c r="F74" s="166">
        <v>5.5</v>
      </c>
      <c r="G74" s="166">
        <v>200</v>
      </c>
      <c r="H74" s="166">
        <v>-23</v>
      </c>
      <c r="I74" s="68"/>
    </row>
    <row r="75" spans="1:9" x14ac:dyDescent="0.25">
      <c r="A75" s="68"/>
      <c r="B75" s="309" t="s">
        <v>185</v>
      </c>
      <c r="C75" s="310"/>
      <c r="D75" s="310"/>
      <c r="E75" s="311"/>
      <c r="F75" s="166">
        <v>0.5</v>
      </c>
      <c r="G75" s="166">
        <v>60</v>
      </c>
      <c r="H75" s="166">
        <v>10</v>
      </c>
      <c r="I75" s="68"/>
    </row>
    <row r="76" spans="1:9" x14ac:dyDescent="0.25">
      <c r="A76" s="68"/>
      <c r="B76" s="309" t="s">
        <v>185</v>
      </c>
      <c r="C76" s="310"/>
      <c r="D76" s="310"/>
      <c r="E76" s="311"/>
      <c r="F76" s="164">
        <v>0.5</v>
      </c>
      <c r="G76" s="164">
        <v>80</v>
      </c>
      <c r="H76" s="164">
        <v>8</v>
      </c>
      <c r="I76" s="68"/>
    </row>
    <row r="77" spans="1:9" x14ac:dyDescent="0.25">
      <c r="A77" s="68"/>
      <c r="B77" s="309" t="s">
        <v>186</v>
      </c>
      <c r="C77" s="310"/>
      <c r="D77" s="310"/>
      <c r="E77" s="311"/>
      <c r="F77" s="164">
        <v>1.7</v>
      </c>
      <c r="G77" s="164">
        <v>22</v>
      </c>
      <c r="H77" s="164">
        <v>21</v>
      </c>
      <c r="I77" s="68"/>
    </row>
    <row r="78" spans="1:9" x14ac:dyDescent="0.25">
      <c r="A78" s="68"/>
      <c r="B78" s="309" t="s">
        <v>187</v>
      </c>
      <c r="C78" s="310"/>
      <c r="D78" s="310"/>
      <c r="E78" s="311"/>
      <c r="F78" s="164">
        <v>6.3</v>
      </c>
      <c r="G78" s="164">
        <v>211</v>
      </c>
      <c r="H78" s="164">
        <v>-25</v>
      </c>
      <c r="I78" s="68"/>
    </row>
    <row r="79" spans="1:9" x14ac:dyDescent="0.25">
      <c r="A79" s="68"/>
      <c r="B79" s="312" t="s">
        <v>263</v>
      </c>
      <c r="C79" s="313"/>
      <c r="D79" s="313"/>
      <c r="E79" s="314"/>
      <c r="F79" s="164">
        <v>8.5</v>
      </c>
      <c r="G79" s="164">
        <v>166</v>
      </c>
      <c r="H79" s="164">
        <v>0</v>
      </c>
      <c r="I79" s="68"/>
    </row>
    <row r="80" spans="1:9" x14ac:dyDescent="0.25">
      <c r="A80" s="68"/>
      <c r="B80" s="312" t="s">
        <v>275</v>
      </c>
      <c r="C80" s="313"/>
      <c r="D80" s="313"/>
      <c r="E80" s="314"/>
      <c r="F80" s="164">
        <v>1.3</v>
      </c>
      <c r="G80" s="164">
        <v>14</v>
      </c>
      <c r="H80" s="164">
        <v>0</v>
      </c>
      <c r="I80" s="68"/>
    </row>
    <row r="81" spans="1:9" x14ac:dyDescent="0.25">
      <c r="A81" s="68"/>
      <c r="B81" s="180" t="s">
        <v>188</v>
      </c>
      <c r="C81" s="181"/>
      <c r="D81" s="181"/>
      <c r="E81" s="182"/>
      <c r="F81" s="164">
        <v>32</v>
      </c>
      <c r="G81" s="164">
        <v>71.650000000000006</v>
      </c>
      <c r="H81" s="164">
        <v>0</v>
      </c>
      <c r="I81" s="68"/>
    </row>
    <row r="82" spans="1:9" x14ac:dyDescent="0.25">
      <c r="A82" s="68"/>
      <c r="B82" s="183" t="s">
        <v>189</v>
      </c>
      <c r="C82" s="184"/>
      <c r="D82" s="184"/>
      <c r="E82" s="185"/>
      <c r="F82" s="164">
        <v>49</v>
      </c>
      <c r="G82" s="164">
        <v>163</v>
      </c>
      <c r="H82" s="164">
        <v>0</v>
      </c>
      <c r="I82" s="68"/>
    </row>
    <row r="83" spans="1:9" x14ac:dyDescent="0.25">
      <c r="A83" s="68"/>
      <c r="B83" s="312" t="s">
        <v>270</v>
      </c>
      <c r="C83" s="313"/>
      <c r="D83" s="313"/>
      <c r="E83" s="314"/>
      <c r="F83" s="165">
        <v>46.2</v>
      </c>
      <c r="G83" s="164">
        <v>96.6</v>
      </c>
      <c r="H83" s="164">
        <v>0</v>
      </c>
      <c r="I83" s="68"/>
    </row>
    <row r="84" spans="1:9" x14ac:dyDescent="0.25">
      <c r="A84" s="68"/>
      <c r="B84" s="312" t="s">
        <v>288</v>
      </c>
      <c r="C84" s="313"/>
      <c r="D84" s="313"/>
      <c r="E84" s="314"/>
      <c r="F84" s="164">
        <v>1.1000000000000001</v>
      </c>
      <c r="G84" s="164">
        <v>211</v>
      </c>
      <c r="H84" s="164">
        <v>2</v>
      </c>
      <c r="I84" s="68"/>
    </row>
    <row r="85" spans="1:9" x14ac:dyDescent="0.25">
      <c r="A85" s="68"/>
      <c r="B85" s="315" t="s">
        <v>289</v>
      </c>
      <c r="C85" s="316"/>
      <c r="D85" s="316"/>
      <c r="E85" s="317"/>
      <c r="F85" s="225">
        <v>15</v>
      </c>
      <c r="G85" s="225">
        <v>120</v>
      </c>
      <c r="H85" s="225">
        <v>0</v>
      </c>
      <c r="I85" s="68"/>
    </row>
    <row r="86" spans="1:9" x14ac:dyDescent="0.25">
      <c r="A86" s="68"/>
      <c r="B86" s="214" t="s">
        <v>277</v>
      </c>
      <c r="C86" s="215"/>
      <c r="D86" s="215"/>
      <c r="E86" s="216"/>
      <c r="F86" s="164">
        <v>4</v>
      </c>
      <c r="G86" s="164">
        <v>130</v>
      </c>
      <c r="H86" s="164">
        <v>1E-4</v>
      </c>
      <c r="I86" s="68"/>
    </row>
    <row r="87" spans="1:9" x14ac:dyDescent="0.25">
      <c r="A87" s="68"/>
      <c r="B87" s="183" t="s">
        <v>276</v>
      </c>
      <c r="C87" s="184"/>
      <c r="D87" s="184"/>
      <c r="E87" s="185"/>
      <c r="F87" s="164">
        <v>6</v>
      </c>
      <c r="G87" s="164">
        <v>193</v>
      </c>
      <c r="H87" s="164">
        <v>-25</v>
      </c>
      <c r="I87" s="68"/>
    </row>
    <row r="88" spans="1:9" x14ac:dyDescent="0.25">
      <c r="A88" s="68"/>
      <c r="B88" s="206" t="s">
        <v>264</v>
      </c>
      <c r="C88" s="184"/>
      <c r="D88" s="184"/>
      <c r="E88" s="185"/>
      <c r="F88" s="164">
        <v>13</v>
      </c>
      <c r="G88" s="164">
        <v>131</v>
      </c>
      <c r="H88" s="164">
        <v>36</v>
      </c>
      <c r="I88" s="68"/>
    </row>
    <row r="89" spans="1:9" x14ac:dyDescent="0.25">
      <c r="A89" s="68"/>
      <c r="B89" s="309" t="s">
        <v>190</v>
      </c>
      <c r="C89" s="310"/>
      <c r="D89" s="310"/>
      <c r="E89" s="311"/>
      <c r="F89" s="164" t="s">
        <v>191</v>
      </c>
      <c r="G89" s="164"/>
      <c r="H89" s="164"/>
      <c r="I89" s="68"/>
    </row>
    <row r="90" spans="1:9" x14ac:dyDescent="0.25">
      <c r="A90" s="68"/>
      <c r="B90" s="183" t="s">
        <v>192</v>
      </c>
      <c r="C90" s="184"/>
      <c r="D90" s="184"/>
      <c r="E90" s="185"/>
      <c r="F90" s="164" t="s">
        <v>191</v>
      </c>
      <c r="G90" s="164"/>
      <c r="H90" s="164"/>
      <c r="I90" s="68"/>
    </row>
    <row r="91" spans="1:9" x14ac:dyDescent="0.25">
      <c r="A91" s="68"/>
      <c r="B91" s="312" t="s">
        <v>193</v>
      </c>
      <c r="C91" s="313"/>
      <c r="D91" s="313"/>
      <c r="E91" s="314"/>
      <c r="F91" s="164" t="s">
        <v>191</v>
      </c>
      <c r="G91" s="164"/>
      <c r="H91" s="164"/>
      <c r="I91" s="68"/>
    </row>
    <row r="92" spans="1:9" x14ac:dyDescent="0.25">
      <c r="A92" s="68"/>
      <c r="B92" s="232" t="s">
        <v>300</v>
      </c>
      <c r="C92" s="233"/>
      <c r="D92" s="233"/>
      <c r="E92" s="234"/>
      <c r="F92" s="164">
        <v>3.8</v>
      </c>
      <c r="G92" s="164">
        <v>182.7</v>
      </c>
      <c r="H92" s="164">
        <v>0</v>
      </c>
      <c r="I92" s="68"/>
    </row>
    <row r="93" spans="1:9" x14ac:dyDescent="0.25">
      <c r="A93" s="68"/>
      <c r="B93" s="232" t="s">
        <v>301</v>
      </c>
      <c r="C93" s="233"/>
      <c r="D93" s="233"/>
      <c r="E93" s="234"/>
      <c r="F93" s="164">
        <v>0.89</v>
      </c>
      <c r="G93" s="164">
        <v>182.7</v>
      </c>
      <c r="H93" s="164">
        <v>0</v>
      </c>
      <c r="I93" s="68"/>
    </row>
    <row r="94" spans="1:9" x14ac:dyDescent="0.25">
      <c r="A94" s="68"/>
      <c r="B94" s="232" t="s">
        <v>302</v>
      </c>
      <c r="C94" s="233"/>
      <c r="D94" s="233"/>
      <c r="E94" s="234"/>
      <c r="F94" s="164">
        <v>9.66</v>
      </c>
      <c r="G94" s="164">
        <v>21</v>
      </c>
      <c r="H94" s="164">
        <v>0</v>
      </c>
      <c r="I94" s="68"/>
    </row>
    <row r="95" spans="1:9" x14ac:dyDescent="0.25">
      <c r="A95" s="68"/>
      <c r="B95" s="309"/>
      <c r="C95" s="310"/>
      <c r="D95" s="310"/>
      <c r="E95" s="311"/>
      <c r="F95" s="164"/>
      <c r="G95" s="164"/>
      <c r="H95" s="164"/>
      <c r="I95" s="68"/>
    </row>
    <row r="96" spans="1:9" ht="16.5" thickBot="1" x14ac:dyDescent="0.3">
      <c r="A96" s="68"/>
      <c r="B96" s="76" t="s">
        <v>45</v>
      </c>
      <c r="C96" s="77"/>
      <c r="D96" s="77"/>
      <c r="E96" s="78"/>
      <c r="F96" s="79"/>
      <c r="G96" s="79"/>
      <c r="H96" s="79"/>
      <c r="I96" s="68"/>
    </row>
    <row r="97" ht="16.5" thickTop="1" x14ac:dyDescent="0.25"/>
  </sheetData>
  <sheetProtection selectLockedCells="1"/>
  <customSheetViews>
    <customSheetView guid="{AB24A90F-DAE4-4688-BD0F-CBEAC2613C33}" scale="87" colorId="22" fitToPage="1" hiddenRows="1" topLeftCell="A46">
      <selection activeCell="B21" sqref="B21:E21"/>
      <pageMargins left="0.5" right="0.5" top="0.73" bottom="0" header="0.5" footer="0.5"/>
      <pageSetup scale="43" orientation="landscape" r:id="rId1"/>
      <headerFooter alignWithMargins="0"/>
    </customSheetView>
    <customSheetView guid="{0A8EFBF8-3EE3-472E-A278-43B63E23419B}" scale="87" colorId="22" fitToPage="1" hiddenRows="1" topLeftCell="A46">
      <selection activeCell="B21" sqref="B21:E21"/>
      <pageMargins left="0.5" right="0.5" top="0.73" bottom="0" header="0.5" footer="0.5"/>
      <pageSetup scale="43" orientation="landscape" r:id="rId2"/>
      <headerFooter alignWithMargins="0"/>
    </customSheetView>
  </customSheetViews>
  <mergeCells count="69">
    <mergeCell ref="B21:E21"/>
    <mergeCell ref="B16:E16"/>
    <mergeCell ref="B17:E17"/>
    <mergeCell ref="B18:E18"/>
    <mergeCell ref="B19:E19"/>
    <mergeCell ref="B20:E20"/>
    <mergeCell ref="B51:E51"/>
    <mergeCell ref="B52:E52"/>
    <mergeCell ref="B36:E36"/>
    <mergeCell ref="B24:E24"/>
    <mergeCell ref="B42:E42"/>
    <mergeCell ref="B45:E45"/>
    <mergeCell ref="B46:E46"/>
    <mergeCell ref="B48:E48"/>
    <mergeCell ref="B49:E49"/>
    <mergeCell ref="B33:E33"/>
    <mergeCell ref="B32:E32"/>
    <mergeCell ref="B34:E34"/>
    <mergeCell ref="B31:E31"/>
    <mergeCell ref="B50:E50"/>
    <mergeCell ref="B76:E76"/>
    <mergeCell ref="B95:E95"/>
    <mergeCell ref="B78:E78"/>
    <mergeCell ref="B89:E89"/>
    <mergeCell ref="B83:E83"/>
    <mergeCell ref="B79:E79"/>
    <mergeCell ref="B80:E80"/>
    <mergeCell ref="B91:E91"/>
    <mergeCell ref="B85:E85"/>
    <mergeCell ref="B84:E84"/>
    <mergeCell ref="B77:E77"/>
    <mergeCell ref="B72:E72"/>
    <mergeCell ref="B73:E73"/>
    <mergeCell ref="B74:E74"/>
    <mergeCell ref="B75:E75"/>
    <mergeCell ref="B65:E65"/>
    <mergeCell ref="B67:E67"/>
    <mergeCell ref="B68:E68"/>
    <mergeCell ref="B69:E69"/>
    <mergeCell ref="B70:E70"/>
    <mergeCell ref="B66:E66"/>
    <mergeCell ref="B53:E53"/>
    <mergeCell ref="B54:E54"/>
    <mergeCell ref="B56:E56"/>
    <mergeCell ref="B57:E57"/>
    <mergeCell ref="B64:E64"/>
    <mergeCell ref="B55:E55"/>
    <mergeCell ref="B58:E58"/>
    <mergeCell ref="B59:E59"/>
    <mergeCell ref="B60:E60"/>
    <mergeCell ref="B61:E61"/>
    <mergeCell ref="B62:E62"/>
    <mergeCell ref="B63:E63"/>
    <mergeCell ref="B2:H2"/>
    <mergeCell ref="B3:H3"/>
    <mergeCell ref="B4:H4"/>
    <mergeCell ref="B12:E12"/>
    <mergeCell ref="B41:E41"/>
    <mergeCell ref="B25:E25"/>
    <mergeCell ref="B26:E26"/>
    <mergeCell ref="B27:E27"/>
    <mergeCell ref="B28:E28"/>
    <mergeCell ref="B29:E29"/>
    <mergeCell ref="B30:E30"/>
    <mergeCell ref="B39:E39"/>
    <mergeCell ref="B40:E40"/>
    <mergeCell ref="B13:E13"/>
    <mergeCell ref="B22:E22"/>
    <mergeCell ref="B23:E23"/>
  </mergeCells>
  <phoneticPr fontId="0" type="noConversion"/>
  <pageMargins left="0.5" right="0.5" top="0.73" bottom="0" header="0.5" footer="0.5"/>
  <pageSetup orientation="portrait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transitionEvaluation="1">
    <pageSetUpPr fitToPage="1"/>
  </sheetPr>
  <dimension ref="A1:O39"/>
  <sheetViews>
    <sheetView showZeros="0" tabSelected="1" defaultGridColor="0" colorId="22" zoomScale="77" zoomScaleNormal="77" workbookViewId="0">
      <selection activeCell="E2" sqref="E2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1</v>
      </c>
      <c r="N1" s="173" t="s">
        <v>1</v>
      </c>
      <c r="O1" s="174">
        <v>6</v>
      </c>
    </row>
    <row r="2" spans="1:15" ht="19.899999999999999" customHeight="1" thickTop="1" x14ac:dyDescent="0.25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335" t="s">
        <v>111</v>
      </c>
      <c r="I2" s="336"/>
      <c r="J2" s="324" t="s">
        <v>119</v>
      </c>
      <c r="K2" s="325"/>
      <c r="L2" s="325"/>
      <c r="M2" s="325"/>
      <c r="N2" s="325"/>
      <c r="O2" s="326"/>
    </row>
    <row r="3" spans="1:15" ht="19.899999999999999" customHeight="1" thickBot="1" x14ac:dyDescent="0.3">
      <c r="A3" s="85"/>
      <c r="B3" s="86"/>
      <c r="C3" s="87"/>
      <c r="D3" s="88"/>
      <c r="E3" s="88"/>
      <c r="F3" s="88"/>
      <c r="G3" s="88"/>
      <c r="H3" s="337"/>
      <c r="I3" s="338"/>
      <c r="J3" s="327"/>
      <c r="K3" s="327"/>
      <c r="L3" s="327"/>
      <c r="M3" s="327"/>
      <c r="N3" s="327"/>
      <c r="O3" s="328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70"/>
      <c r="B8" s="123"/>
      <c r="C8" s="124"/>
      <c r="D8" s="125" t="s">
        <v>54</v>
      </c>
      <c r="E8" s="329" t="s">
        <v>71</v>
      </c>
      <c r="F8" s="330"/>
      <c r="G8" s="330"/>
      <c r="H8" s="330"/>
      <c r="I8" s="331"/>
      <c r="J8" s="126">
        <f>'Actual Weight Record'!D66</f>
        <v>7596</v>
      </c>
      <c r="K8" s="127">
        <f>'Actual Weight Record'!E66</f>
        <v>142</v>
      </c>
      <c r="L8" s="128">
        <f>'Actual Weight Record'!F66</f>
        <v>1078627.92</v>
      </c>
      <c r="M8" s="126">
        <f>'Actual Weight Record'!G66</f>
        <v>16.900000000000002</v>
      </c>
      <c r="N8" s="128">
        <f>'Actual Weight Record'!H66</f>
        <v>57180</v>
      </c>
      <c r="O8" s="179" t="str">
        <f>'Actual Weight Record'!C69</f>
        <v>Isaac M</v>
      </c>
    </row>
    <row r="9" spans="1:15" ht="19.899999999999999" customHeight="1" x14ac:dyDescent="0.25">
      <c r="A9" s="171"/>
      <c r="B9" s="135"/>
      <c r="C9" s="135"/>
      <c r="D9" s="136"/>
      <c r="E9" s="134"/>
      <c r="F9" s="134"/>
      <c r="G9" s="133">
        <f>(F9*E9)</f>
        <v>0</v>
      </c>
      <c r="H9" s="134"/>
      <c r="I9" s="133">
        <f>E9*H9</f>
        <v>0</v>
      </c>
      <c r="J9" s="126">
        <f>IF(E9=0,0,J8+E9)</f>
        <v>0</v>
      </c>
      <c r="K9" s="127">
        <f t="shared" ref="K9:K35" si="0">IF(L9=0,0,ROUND(L9/J9,2))</f>
        <v>0</v>
      </c>
      <c r="L9" s="128">
        <f t="shared" ref="L9:L34" si="1">IF(G9=0,0,L8+G9)</f>
        <v>0</v>
      </c>
      <c r="M9" s="126">
        <f t="shared" ref="M9:M35" si="2">IF(N9=0,0,ROUND(N9/J9,2))</f>
        <v>0</v>
      </c>
      <c r="N9" s="128">
        <f t="shared" ref="N9:N34" si="3">IF(I9=0,0,N8+I9)</f>
        <v>0</v>
      </c>
      <c r="O9" s="169" t="s">
        <v>303</v>
      </c>
    </row>
    <row r="10" spans="1:15" ht="19.899999999999999" customHeight="1" x14ac:dyDescent="0.25">
      <c r="A10" s="171" t="str">
        <f t="shared" ref="A10:A34" si="4">IF(D10="","",A9)</f>
        <v/>
      </c>
      <c r="B10" s="130"/>
      <c r="C10" s="130"/>
      <c r="D10" s="131"/>
      <c r="E10" s="132"/>
      <c r="F10" s="132"/>
      <c r="G10" s="133">
        <f t="shared" ref="G10:G34" si="5">(F10*E10)</f>
        <v>0</v>
      </c>
      <c r="H10" s="134"/>
      <c r="I10" s="133">
        <f t="shared" ref="I10:I34" si="6">(H10*E10)</f>
        <v>0</v>
      </c>
      <c r="J10" s="126">
        <f t="shared" ref="J10:J34" si="7">IF(E10=0,0,J9+E10)</f>
        <v>0</v>
      </c>
      <c r="K10" s="127">
        <f t="shared" si="0"/>
        <v>0</v>
      </c>
      <c r="L10" s="128">
        <f t="shared" si="1"/>
        <v>0</v>
      </c>
      <c r="M10" s="126">
        <f t="shared" si="2"/>
        <v>0</v>
      </c>
      <c r="N10" s="128">
        <f t="shared" si="3"/>
        <v>0</v>
      </c>
      <c r="O10" s="169" t="str">
        <f>IF(D10="","",O9)</f>
        <v/>
      </c>
    </row>
    <row r="11" spans="1:15" ht="19.899999999999999" customHeight="1" x14ac:dyDescent="0.25">
      <c r="A11" s="171" t="str">
        <f t="shared" si="4"/>
        <v/>
      </c>
      <c r="B11" s="135"/>
      <c r="C11" s="135"/>
      <c r="D11" s="131"/>
      <c r="E11" s="132"/>
      <c r="F11" s="132"/>
      <c r="G11" s="133">
        <f t="shared" si="5"/>
        <v>0</v>
      </c>
      <c r="H11" s="134"/>
      <c r="I11" s="133">
        <f t="shared" si="6"/>
        <v>0</v>
      </c>
      <c r="J11" s="126">
        <f t="shared" si="7"/>
        <v>0</v>
      </c>
      <c r="K11" s="127">
        <f t="shared" si="0"/>
        <v>0</v>
      </c>
      <c r="L11" s="128">
        <f t="shared" si="1"/>
        <v>0</v>
      </c>
      <c r="M11" s="126">
        <f t="shared" si="2"/>
        <v>0</v>
      </c>
      <c r="N11" s="128">
        <f t="shared" si="3"/>
        <v>0</v>
      </c>
      <c r="O11" s="169" t="str">
        <f t="shared" ref="O11:O34" si="8">IF(D11="","",O10)</f>
        <v/>
      </c>
    </row>
    <row r="12" spans="1:15" ht="19.899999999999999" customHeight="1" x14ac:dyDescent="0.25">
      <c r="A12" s="171" t="str">
        <f t="shared" si="4"/>
        <v/>
      </c>
      <c r="B12" s="135"/>
      <c r="C12" s="135"/>
      <c r="D12" s="136"/>
      <c r="E12" s="134"/>
      <c r="F12" s="134"/>
      <c r="G12" s="133">
        <f t="shared" si="5"/>
        <v>0</v>
      </c>
      <c r="H12" s="134"/>
      <c r="I12" s="133">
        <f t="shared" si="6"/>
        <v>0</v>
      </c>
      <c r="J12" s="126">
        <f t="shared" si="7"/>
        <v>0</v>
      </c>
      <c r="K12" s="127">
        <f t="shared" si="0"/>
        <v>0</v>
      </c>
      <c r="L12" s="128">
        <f t="shared" si="1"/>
        <v>0</v>
      </c>
      <c r="M12" s="126">
        <f t="shared" si="2"/>
        <v>0</v>
      </c>
      <c r="N12" s="128">
        <f t="shared" si="3"/>
        <v>0</v>
      </c>
      <c r="O12" s="169"/>
    </row>
    <row r="13" spans="1:15" ht="19.899999999999999" customHeight="1" x14ac:dyDescent="0.25">
      <c r="A13" s="171" t="str">
        <f t="shared" si="4"/>
        <v/>
      </c>
      <c r="B13" s="135"/>
      <c r="C13" s="135"/>
      <c r="D13" s="136"/>
      <c r="E13" s="134"/>
      <c r="F13" s="134"/>
      <c r="G13" s="133">
        <f t="shared" si="5"/>
        <v>0</v>
      </c>
      <c r="H13" s="134"/>
      <c r="I13" s="133">
        <f t="shared" si="6"/>
        <v>0</v>
      </c>
      <c r="J13" s="126">
        <f t="shared" si="7"/>
        <v>0</v>
      </c>
      <c r="K13" s="127">
        <f t="shared" si="0"/>
        <v>0</v>
      </c>
      <c r="L13" s="128">
        <f t="shared" si="1"/>
        <v>0</v>
      </c>
      <c r="M13" s="126">
        <f t="shared" si="2"/>
        <v>0</v>
      </c>
      <c r="N13" s="128">
        <f t="shared" si="3"/>
        <v>0</v>
      </c>
      <c r="O13" s="169" t="str">
        <f t="shared" si="8"/>
        <v/>
      </c>
    </row>
    <row r="14" spans="1:15" ht="19.899999999999999" customHeight="1" x14ac:dyDescent="0.25">
      <c r="A14" s="171"/>
      <c r="B14" s="135"/>
      <c r="C14" s="135"/>
      <c r="D14" s="136"/>
      <c r="E14" s="134"/>
      <c r="F14" s="134"/>
      <c r="G14" s="133">
        <f t="shared" si="5"/>
        <v>0</v>
      </c>
      <c r="H14" s="134"/>
      <c r="I14" s="133">
        <f t="shared" si="6"/>
        <v>0</v>
      </c>
      <c r="J14" s="126">
        <f t="shared" si="7"/>
        <v>0</v>
      </c>
      <c r="K14" s="127">
        <f t="shared" si="0"/>
        <v>0</v>
      </c>
      <c r="L14" s="128">
        <f t="shared" si="1"/>
        <v>0</v>
      </c>
      <c r="M14" s="126">
        <f t="shared" si="2"/>
        <v>0</v>
      </c>
      <c r="N14" s="128">
        <f t="shared" si="3"/>
        <v>0</v>
      </c>
      <c r="O14" s="169" t="str">
        <f t="shared" si="8"/>
        <v/>
      </c>
    </row>
    <row r="15" spans="1:15" ht="19.899999999999999" customHeight="1" x14ac:dyDescent="0.25">
      <c r="A15" s="171"/>
      <c r="B15" s="135"/>
      <c r="C15" s="135"/>
      <c r="D15" s="136"/>
      <c r="E15" s="134"/>
      <c r="F15" s="134"/>
      <c r="G15" s="133">
        <f t="shared" si="5"/>
        <v>0</v>
      </c>
      <c r="H15" s="134"/>
      <c r="I15" s="133">
        <f t="shared" si="6"/>
        <v>0</v>
      </c>
      <c r="J15" s="126">
        <f t="shared" si="7"/>
        <v>0</v>
      </c>
      <c r="K15" s="127">
        <f t="shared" si="0"/>
        <v>0</v>
      </c>
      <c r="L15" s="128">
        <f t="shared" si="1"/>
        <v>0</v>
      </c>
      <c r="M15" s="126">
        <f t="shared" si="2"/>
        <v>0</v>
      </c>
      <c r="N15" s="128">
        <f t="shared" si="3"/>
        <v>0</v>
      </c>
      <c r="O15" s="169" t="str">
        <f t="shared" si="8"/>
        <v/>
      </c>
    </row>
    <row r="16" spans="1:15" ht="19.899999999999999" customHeight="1" x14ac:dyDescent="0.25">
      <c r="A16" s="171"/>
      <c r="B16" s="135"/>
      <c r="C16" s="135"/>
      <c r="D16" s="136"/>
      <c r="E16" s="134"/>
      <c r="F16" s="134"/>
      <c r="G16" s="133">
        <f t="shared" si="5"/>
        <v>0</v>
      </c>
      <c r="H16" s="134"/>
      <c r="I16" s="133">
        <f t="shared" si="6"/>
        <v>0</v>
      </c>
      <c r="J16" s="126">
        <f t="shared" si="7"/>
        <v>0</v>
      </c>
      <c r="K16" s="127">
        <f t="shared" si="0"/>
        <v>0</v>
      </c>
      <c r="L16" s="128">
        <f t="shared" si="1"/>
        <v>0</v>
      </c>
      <c r="M16" s="126">
        <f t="shared" si="2"/>
        <v>0</v>
      </c>
      <c r="N16" s="128">
        <f t="shared" si="3"/>
        <v>0</v>
      </c>
      <c r="O16" s="169" t="str">
        <f t="shared" si="8"/>
        <v/>
      </c>
    </row>
    <row r="17" spans="1:15" ht="19.899999999999999" customHeight="1" x14ac:dyDescent="0.25">
      <c r="A17" s="171" t="str">
        <f t="shared" si="4"/>
        <v/>
      </c>
      <c r="B17" s="135"/>
      <c r="C17" s="135"/>
      <c r="D17" s="136"/>
      <c r="E17" s="134"/>
      <c r="F17" s="134"/>
      <c r="G17" s="133">
        <f t="shared" si="5"/>
        <v>0</v>
      </c>
      <c r="H17" s="134"/>
      <c r="I17" s="133">
        <f t="shared" si="6"/>
        <v>0</v>
      </c>
      <c r="J17" s="126">
        <f t="shared" si="7"/>
        <v>0</v>
      </c>
      <c r="K17" s="127">
        <f t="shared" si="0"/>
        <v>0</v>
      </c>
      <c r="L17" s="128">
        <f t="shared" si="1"/>
        <v>0</v>
      </c>
      <c r="M17" s="126">
        <f t="shared" si="2"/>
        <v>0</v>
      </c>
      <c r="N17" s="128">
        <f t="shared" si="3"/>
        <v>0</v>
      </c>
      <c r="O17" s="169" t="str">
        <f t="shared" si="8"/>
        <v/>
      </c>
    </row>
    <row r="18" spans="1:15" ht="19.899999999999999" customHeight="1" x14ac:dyDescent="0.25">
      <c r="A18" s="171" t="str">
        <f t="shared" si="4"/>
        <v/>
      </c>
      <c r="B18" s="135"/>
      <c r="C18" s="135"/>
      <c r="D18" s="136"/>
      <c r="E18" s="134"/>
      <c r="F18" s="134"/>
      <c r="G18" s="133">
        <f t="shared" si="5"/>
        <v>0</v>
      </c>
      <c r="H18" s="134"/>
      <c r="I18" s="133">
        <f t="shared" si="6"/>
        <v>0</v>
      </c>
      <c r="J18" s="126">
        <f t="shared" si="7"/>
        <v>0</v>
      </c>
      <c r="K18" s="127">
        <f t="shared" si="0"/>
        <v>0</v>
      </c>
      <c r="L18" s="128">
        <f t="shared" si="1"/>
        <v>0</v>
      </c>
      <c r="M18" s="126">
        <f t="shared" si="2"/>
        <v>0</v>
      </c>
      <c r="N18" s="128">
        <f t="shared" si="3"/>
        <v>0</v>
      </c>
      <c r="O18" s="169" t="str">
        <f t="shared" si="8"/>
        <v/>
      </c>
    </row>
    <row r="19" spans="1:15" ht="19.899999999999999" customHeight="1" x14ac:dyDescent="0.25">
      <c r="A19" s="171" t="str">
        <f t="shared" si="4"/>
        <v/>
      </c>
      <c r="B19" s="135"/>
      <c r="C19" s="135"/>
      <c r="D19" s="136"/>
      <c r="E19" s="134"/>
      <c r="F19" s="134"/>
      <c r="G19" s="133">
        <f t="shared" si="5"/>
        <v>0</v>
      </c>
      <c r="H19" s="134"/>
      <c r="I19" s="133">
        <f t="shared" si="6"/>
        <v>0</v>
      </c>
      <c r="J19" s="126">
        <f t="shared" si="7"/>
        <v>0</v>
      </c>
      <c r="K19" s="127">
        <f t="shared" si="0"/>
        <v>0</v>
      </c>
      <c r="L19" s="128">
        <f t="shared" si="1"/>
        <v>0</v>
      </c>
      <c r="M19" s="126">
        <f t="shared" si="2"/>
        <v>0</v>
      </c>
      <c r="N19" s="128">
        <f t="shared" si="3"/>
        <v>0</v>
      </c>
      <c r="O19" s="169" t="str">
        <f t="shared" si="8"/>
        <v/>
      </c>
    </row>
    <row r="20" spans="1:15" ht="19.899999999999999" customHeight="1" x14ac:dyDescent="0.25">
      <c r="A20" s="171" t="str">
        <f t="shared" si="4"/>
        <v/>
      </c>
      <c r="B20" s="135"/>
      <c r="C20" s="135"/>
      <c r="D20" s="136"/>
      <c r="E20" s="134"/>
      <c r="F20" s="134"/>
      <c r="G20" s="133">
        <f t="shared" si="5"/>
        <v>0</v>
      </c>
      <c r="H20" s="134"/>
      <c r="I20" s="133">
        <f t="shared" si="6"/>
        <v>0</v>
      </c>
      <c r="J20" s="126">
        <f t="shared" si="7"/>
        <v>0</v>
      </c>
      <c r="K20" s="127">
        <f t="shared" si="0"/>
        <v>0</v>
      </c>
      <c r="L20" s="128">
        <f t="shared" si="1"/>
        <v>0</v>
      </c>
      <c r="M20" s="126">
        <f t="shared" si="2"/>
        <v>0</v>
      </c>
      <c r="N20" s="128">
        <f t="shared" si="3"/>
        <v>0</v>
      </c>
      <c r="O20" s="169" t="str">
        <f t="shared" si="8"/>
        <v/>
      </c>
    </row>
    <row r="21" spans="1:15" ht="19.899999999999999" customHeight="1" x14ac:dyDescent="0.25">
      <c r="A21" s="171" t="str">
        <f t="shared" si="4"/>
        <v/>
      </c>
      <c r="B21" s="135"/>
      <c r="C21" s="135"/>
      <c r="D21" s="136"/>
      <c r="E21" s="134"/>
      <c r="F21" s="134"/>
      <c r="G21" s="133">
        <f t="shared" si="5"/>
        <v>0</v>
      </c>
      <c r="H21" s="134"/>
      <c r="I21" s="133">
        <f t="shared" si="6"/>
        <v>0</v>
      </c>
      <c r="J21" s="126">
        <f t="shared" si="7"/>
        <v>0</v>
      </c>
      <c r="K21" s="127">
        <f t="shared" si="0"/>
        <v>0</v>
      </c>
      <c r="L21" s="128">
        <f t="shared" si="1"/>
        <v>0</v>
      </c>
      <c r="M21" s="126">
        <f t="shared" si="2"/>
        <v>0</v>
      </c>
      <c r="N21" s="128">
        <f t="shared" si="3"/>
        <v>0</v>
      </c>
      <c r="O21" s="169" t="str">
        <f t="shared" si="8"/>
        <v/>
      </c>
    </row>
    <row r="22" spans="1:15" ht="19.899999999999999" customHeight="1" x14ac:dyDescent="0.25">
      <c r="A22" s="171" t="str">
        <f t="shared" si="4"/>
        <v/>
      </c>
      <c r="B22" s="135"/>
      <c r="C22" s="135"/>
      <c r="D22" s="136"/>
      <c r="E22" s="134"/>
      <c r="F22" s="134"/>
      <c r="G22" s="133">
        <f t="shared" si="5"/>
        <v>0</v>
      </c>
      <c r="H22" s="134"/>
      <c r="I22" s="133">
        <f t="shared" si="6"/>
        <v>0</v>
      </c>
      <c r="J22" s="126">
        <f t="shared" si="7"/>
        <v>0</v>
      </c>
      <c r="K22" s="127">
        <f t="shared" si="0"/>
        <v>0</v>
      </c>
      <c r="L22" s="128">
        <f t="shared" si="1"/>
        <v>0</v>
      </c>
      <c r="M22" s="126">
        <f t="shared" si="2"/>
        <v>0</v>
      </c>
      <c r="N22" s="128">
        <f t="shared" si="3"/>
        <v>0</v>
      </c>
      <c r="O22" s="169" t="str">
        <f t="shared" si="8"/>
        <v/>
      </c>
    </row>
    <row r="23" spans="1:15" ht="19.899999999999999" customHeight="1" x14ac:dyDescent="0.25">
      <c r="A23" s="171" t="str">
        <f t="shared" si="4"/>
        <v/>
      </c>
      <c r="B23" s="135"/>
      <c r="C23" s="135"/>
      <c r="D23" s="136"/>
      <c r="E23" s="134"/>
      <c r="F23" s="134"/>
      <c r="G23" s="133">
        <f t="shared" si="5"/>
        <v>0</v>
      </c>
      <c r="H23" s="134"/>
      <c r="I23" s="133">
        <f t="shared" si="6"/>
        <v>0</v>
      </c>
      <c r="J23" s="126">
        <f t="shared" si="7"/>
        <v>0</v>
      </c>
      <c r="K23" s="127">
        <f t="shared" si="0"/>
        <v>0</v>
      </c>
      <c r="L23" s="128">
        <f t="shared" si="1"/>
        <v>0</v>
      </c>
      <c r="M23" s="126">
        <f t="shared" si="2"/>
        <v>0</v>
      </c>
      <c r="N23" s="128">
        <f t="shared" si="3"/>
        <v>0</v>
      </c>
      <c r="O23" s="169" t="str">
        <f t="shared" si="8"/>
        <v/>
      </c>
    </row>
    <row r="24" spans="1:15" ht="19.899999999999999" customHeight="1" x14ac:dyDescent="0.25">
      <c r="A24" s="171" t="str">
        <f t="shared" si="4"/>
        <v/>
      </c>
      <c r="B24" s="135"/>
      <c r="C24" s="135"/>
      <c r="D24" s="136"/>
      <c r="E24" s="134"/>
      <c r="F24" s="134"/>
      <c r="G24" s="133">
        <f t="shared" si="5"/>
        <v>0</v>
      </c>
      <c r="H24" s="134"/>
      <c r="I24" s="133">
        <f t="shared" si="6"/>
        <v>0</v>
      </c>
      <c r="J24" s="126">
        <f t="shared" si="7"/>
        <v>0</v>
      </c>
      <c r="K24" s="127">
        <f t="shared" si="0"/>
        <v>0</v>
      </c>
      <c r="L24" s="128">
        <f t="shared" si="1"/>
        <v>0</v>
      </c>
      <c r="M24" s="126">
        <f t="shared" si="2"/>
        <v>0</v>
      </c>
      <c r="N24" s="128">
        <f t="shared" si="3"/>
        <v>0</v>
      </c>
      <c r="O24" s="169" t="str">
        <f t="shared" si="8"/>
        <v/>
      </c>
    </row>
    <row r="25" spans="1:15" ht="19.899999999999999" customHeight="1" x14ac:dyDescent="0.25">
      <c r="A25" s="171" t="str">
        <f t="shared" si="4"/>
        <v/>
      </c>
      <c r="B25" s="135"/>
      <c r="C25" s="135"/>
      <c r="D25" s="136"/>
      <c r="E25" s="134"/>
      <c r="F25" s="134"/>
      <c r="G25" s="133">
        <f t="shared" si="5"/>
        <v>0</v>
      </c>
      <c r="H25" s="134"/>
      <c r="I25" s="133">
        <f t="shared" si="6"/>
        <v>0</v>
      </c>
      <c r="J25" s="126">
        <f t="shared" si="7"/>
        <v>0</v>
      </c>
      <c r="K25" s="127">
        <f t="shared" si="0"/>
        <v>0</v>
      </c>
      <c r="L25" s="128">
        <f t="shared" si="1"/>
        <v>0</v>
      </c>
      <c r="M25" s="126">
        <f t="shared" si="2"/>
        <v>0</v>
      </c>
      <c r="N25" s="128">
        <f t="shared" si="3"/>
        <v>0</v>
      </c>
      <c r="O25" s="169" t="str">
        <f t="shared" si="8"/>
        <v/>
      </c>
    </row>
    <row r="26" spans="1:15" ht="19.899999999999999" customHeight="1" x14ac:dyDescent="0.25">
      <c r="A26" s="171" t="str">
        <f t="shared" si="4"/>
        <v/>
      </c>
      <c r="B26" s="135"/>
      <c r="C26" s="135"/>
      <c r="D26" s="136"/>
      <c r="E26" s="134"/>
      <c r="F26" s="134"/>
      <c r="G26" s="133">
        <f t="shared" si="5"/>
        <v>0</v>
      </c>
      <c r="H26" s="134"/>
      <c r="I26" s="133">
        <f t="shared" si="6"/>
        <v>0</v>
      </c>
      <c r="J26" s="126">
        <f t="shared" si="7"/>
        <v>0</v>
      </c>
      <c r="K26" s="127">
        <f t="shared" si="0"/>
        <v>0</v>
      </c>
      <c r="L26" s="128">
        <f t="shared" si="1"/>
        <v>0</v>
      </c>
      <c r="M26" s="126">
        <f t="shared" si="2"/>
        <v>0</v>
      </c>
      <c r="N26" s="128">
        <f t="shared" si="3"/>
        <v>0</v>
      </c>
      <c r="O26" s="169" t="str">
        <f t="shared" si="8"/>
        <v/>
      </c>
    </row>
    <row r="27" spans="1:15" ht="19.899999999999999" customHeight="1" x14ac:dyDescent="0.25">
      <c r="A27" s="171" t="str">
        <f t="shared" si="4"/>
        <v/>
      </c>
      <c r="B27" s="135"/>
      <c r="C27" s="135"/>
      <c r="D27" s="136"/>
      <c r="E27" s="134"/>
      <c r="F27" s="134"/>
      <c r="G27" s="133">
        <f t="shared" si="5"/>
        <v>0</v>
      </c>
      <c r="H27" s="134"/>
      <c r="I27" s="133">
        <f t="shared" si="6"/>
        <v>0</v>
      </c>
      <c r="J27" s="126">
        <f t="shared" si="7"/>
        <v>0</v>
      </c>
      <c r="K27" s="127">
        <f t="shared" si="0"/>
        <v>0</v>
      </c>
      <c r="L27" s="128">
        <f t="shared" si="1"/>
        <v>0</v>
      </c>
      <c r="M27" s="126">
        <f t="shared" si="2"/>
        <v>0</v>
      </c>
      <c r="N27" s="128">
        <f t="shared" si="3"/>
        <v>0</v>
      </c>
      <c r="O27" s="169" t="str">
        <f t="shared" si="8"/>
        <v/>
      </c>
    </row>
    <row r="28" spans="1:15" ht="19.899999999999999" customHeight="1" x14ac:dyDescent="0.25">
      <c r="A28" s="171" t="str">
        <f t="shared" si="4"/>
        <v/>
      </c>
      <c r="B28" s="135"/>
      <c r="C28" s="135"/>
      <c r="D28" s="136"/>
      <c r="E28" s="134"/>
      <c r="F28" s="134"/>
      <c r="G28" s="133">
        <f t="shared" si="5"/>
        <v>0</v>
      </c>
      <c r="H28" s="134"/>
      <c r="I28" s="133">
        <f t="shared" si="6"/>
        <v>0</v>
      </c>
      <c r="J28" s="126">
        <f t="shared" si="7"/>
        <v>0</v>
      </c>
      <c r="K28" s="127">
        <f t="shared" si="0"/>
        <v>0</v>
      </c>
      <c r="L28" s="128">
        <f t="shared" si="1"/>
        <v>0</v>
      </c>
      <c r="M28" s="126">
        <f t="shared" si="2"/>
        <v>0</v>
      </c>
      <c r="N28" s="128">
        <f t="shared" si="3"/>
        <v>0</v>
      </c>
      <c r="O28" s="169" t="str">
        <f t="shared" si="8"/>
        <v/>
      </c>
    </row>
    <row r="29" spans="1:15" ht="19.899999999999999" customHeight="1" x14ac:dyDescent="0.25">
      <c r="A29" s="171" t="str">
        <f t="shared" si="4"/>
        <v/>
      </c>
      <c r="B29" s="135"/>
      <c r="C29" s="135"/>
      <c r="D29" s="136"/>
      <c r="E29" s="134"/>
      <c r="F29" s="134"/>
      <c r="G29" s="133">
        <f t="shared" si="5"/>
        <v>0</v>
      </c>
      <c r="H29" s="134"/>
      <c r="I29" s="133">
        <f t="shared" si="6"/>
        <v>0</v>
      </c>
      <c r="J29" s="126">
        <f t="shared" si="7"/>
        <v>0</v>
      </c>
      <c r="K29" s="127">
        <f t="shared" si="0"/>
        <v>0</v>
      </c>
      <c r="L29" s="128">
        <f t="shared" si="1"/>
        <v>0</v>
      </c>
      <c r="M29" s="126">
        <f t="shared" si="2"/>
        <v>0</v>
      </c>
      <c r="N29" s="128">
        <f t="shared" si="3"/>
        <v>0</v>
      </c>
      <c r="O29" s="169" t="str">
        <f t="shared" si="8"/>
        <v/>
      </c>
    </row>
    <row r="30" spans="1:15" ht="19.899999999999999" customHeight="1" x14ac:dyDescent="0.25">
      <c r="A30" s="171" t="str">
        <f t="shared" si="4"/>
        <v/>
      </c>
      <c r="B30" s="135"/>
      <c r="C30" s="135"/>
      <c r="D30" s="136"/>
      <c r="E30" s="134"/>
      <c r="F30" s="134"/>
      <c r="G30" s="133">
        <f t="shared" si="5"/>
        <v>0</v>
      </c>
      <c r="H30" s="134"/>
      <c r="I30" s="133">
        <f t="shared" si="6"/>
        <v>0</v>
      </c>
      <c r="J30" s="126">
        <f t="shared" si="7"/>
        <v>0</v>
      </c>
      <c r="K30" s="127">
        <f t="shared" si="0"/>
        <v>0</v>
      </c>
      <c r="L30" s="128">
        <f t="shared" si="1"/>
        <v>0</v>
      </c>
      <c r="M30" s="126">
        <f t="shared" si="2"/>
        <v>0</v>
      </c>
      <c r="N30" s="128">
        <f t="shared" si="3"/>
        <v>0</v>
      </c>
      <c r="O30" s="169" t="str">
        <f t="shared" si="8"/>
        <v/>
      </c>
    </row>
    <row r="31" spans="1:15" ht="19.899999999999999" customHeight="1" x14ac:dyDescent="0.25">
      <c r="A31" s="171" t="str">
        <f t="shared" si="4"/>
        <v/>
      </c>
      <c r="B31" s="135"/>
      <c r="C31" s="135"/>
      <c r="D31" s="136"/>
      <c r="E31" s="134"/>
      <c r="F31" s="134"/>
      <c r="G31" s="133">
        <f t="shared" si="5"/>
        <v>0</v>
      </c>
      <c r="H31" s="134"/>
      <c r="I31" s="133">
        <f t="shared" si="6"/>
        <v>0</v>
      </c>
      <c r="J31" s="126">
        <f t="shared" si="7"/>
        <v>0</v>
      </c>
      <c r="K31" s="127">
        <f t="shared" si="0"/>
        <v>0</v>
      </c>
      <c r="L31" s="128">
        <f t="shared" si="1"/>
        <v>0</v>
      </c>
      <c r="M31" s="126">
        <f t="shared" si="2"/>
        <v>0</v>
      </c>
      <c r="N31" s="128">
        <f t="shared" si="3"/>
        <v>0</v>
      </c>
      <c r="O31" s="169" t="str">
        <f t="shared" si="8"/>
        <v/>
      </c>
    </row>
    <row r="32" spans="1:15" ht="19.899999999999999" customHeight="1" x14ac:dyDescent="0.25">
      <c r="A32" s="171" t="str">
        <f t="shared" si="4"/>
        <v/>
      </c>
      <c r="B32" s="135"/>
      <c r="C32" s="135"/>
      <c r="D32" s="136"/>
      <c r="E32" s="134"/>
      <c r="F32" s="134"/>
      <c r="G32" s="133">
        <f t="shared" si="5"/>
        <v>0</v>
      </c>
      <c r="H32" s="134"/>
      <c r="I32" s="133">
        <f t="shared" si="6"/>
        <v>0</v>
      </c>
      <c r="J32" s="126">
        <f t="shared" si="7"/>
        <v>0</v>
      </c>
      <c r="K32" s="127">
        <f t="shared" si="0"/>
        <v>0</v>
      </c>
      <c r="L32" s="128">
        <f t="shared" si="1"/>
        <v>0</v>
      </c>
      <c r="M32" s="126">
        <f t="shared" si="2"/>
        <v>0</v>
      </c>
      <c r="N32" s="128">
        <f t="shared" si="3"/>
        <v>0</v>
      </c>
      <c r="O32" s="169" t="str">
        <f t="shared" si="8"/>
        <v/>
      </c>
    </row>
    <row r="33" spans="1:15" ht="19.899999999999999" customHeight="1" x14ac:dyDescent="0.25">
      <c r="A33" s="171" t="str">
        <f t="shared" si="4"/>
        <v/>
      </c>
      <c r="B33" s="135"/>
      <c r="C33" s="135"/>
      <c r="D33" s="136"/>
      <c r="E33" s="134"/>
      <c r="F33" s="134"/>
      <c r="G33" s="133">
        <f t="shared" si="5"/>
        <v>0</v>
      </c>
      <c r="H33" s="134"/>
      <c r="I33" s="133">
        <f t="shared" si="6"/>
        <v>0</v>
      </c>
      <c r="J33" s="126">
        <f t="shared" si="7"/>
        <v>0</v>
      </c>
      <c r="K33" s="127">
        <f t="shared" si="0"/>
        <v>0</v>
      </c>
      <c r="L33" s="128">
        <f t="shared" si="1"/>
        <v>0</v>
      </c>
      <c r="M33" s="126">
        <f t="shared" si="2"/>
        <v>0</v>
      </c>
      <c r="N33" s="128">
        <f t="shared" si="3"/>
        <v>0</v>
      </c>
      <c r="O33" s="169" t="str">
        <f t="shared" si="8"/>
        <v/>
      </c>
    </row>
    <row r="34" spans="1:15" ht="19.899999999999999" customHeight="1" thickBot="1" x14ac:dyDescent="0.3">
      <c r="A34" s="171" t="str">
        <f t="shared" si="4"/>
        <v/>
      </c>
      <c r="B34" s="137"/>
      <c r="C34" s="137"/>
      <c r="D34" s="138"/>
      <c r="E34" s="139"/>
      <c r="F34" s="139"/>
      <c r="G34" s="140">
        <f t="shared" si="5"/>
        <v>0</v>
      </c>
      <c r="H34" s="139"/>
      <c r="I34" s="140">
        <f t="shared" si="6"/>
        <v>0</v>
      </c>
      <c r="J34" s="126">
        <f t="shared" si="7"/>
        <v>0</v>
      </c>
      <c r="K34" s="127">
        <f t="shared" si="0"/>
        <v>0</v>
      </c>
      <c r="L34" s="128">
        <f t="shared" si="1"/>
        <v>0</v>
      </c>
      <c r="M34" s="126">
        <f t="shared" si="2"/>
        <v>0</v>
      </c>
      <c r="N34" s="128">
        <f t="shared" si="3"/>
        <v>0</v>
      </c>
      <c r="O34" s="169" t="str">
        <f t="shared" si="8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20"/>
      <c r="J35" s="141">
        <f>E34+E33+E32+E31+E30+E29+E28+E27+E26+E25+E24+E23+E22+E21+E20+E19+E18+E17+E16+E15+E14+E13+E12+E11+E10+E9+J8</f>
        <v>7596</v>
      </c>
      <c r="K35" s="142">
        <f t="shared" si="0"/>
        <v>142</v>
      </c>
      <c r="L35" s="143">
        <f>G34+G33+G32+G31+G30+G29+G28+G27+G26+G25+G24+G23+G22+G21+G20+G19+G18+G17+G16+G15+G14+G13+G12+G11+G10+G9+L8</f>
        <v>1078627.92</v>
      </c>
      <c r="M35" s="142">
        <f t="shared" si="2"/>
        <v>7.53</v>
      </c>
      <c r="N35" s="144">
        <f>I34+I33+I32+I31+I30+I29+I28+I27+I26+I25+I24+I23+I22+I21+I20+I19+I18+I17+I16+I15+I14+I13+I12+I11+I10+I9+N8</f>
        <v>57180</v>
      </c>
      <c r="O35" s="186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120</v>
      </c>
      <c r="O39" s="168">
        <v>43130</v>
      </c>
    </row>
  </sheetData>
  <sheetProtection selectLockedCells="1"/>
  <customSheetViews>
    <customSheetView guid="{AB24A90F-DAE4-4688-BD0F-CBEAC2613C33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1"/>
      <headerFooter alignWithMargins="0"/>
    </customSheetView>
    <customSheetView guid="{0A8EFBF8-3EE3-472E-A278-43B63E23419B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2"/>
      <headerFooter alignWithMargins="0"/>
    </customSheetView>
  </customSheetViews>
  <mergeCells count="7">
    <mergeCell ref="A35:I35"/>
    <mergeCell ref="H1:L1"/>
    <mergeCell ref="B2:C2"/>
    <mergeCell ref="J2:O3"/>
    <mergeCell ref="E8:I8"/>
    <mergeCell ref="A1:G1"/>
    <mergeCell ref="H2:I3"/>
  </mergeCells>
  <phoneticPr fontId="14" type="noConversion"/>
  <printOptions horizontalCentered="1" verticalCentered="1"/>
  <pageMargins left="1.03" right="0.46" top="0.5" bottom="0.5" header="0.5" footer="0.5"/>
  <pageSetup scale="63" orientation="landscape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transitionEvaluation="1">
    <pageSetUpPr fitToPage="1"/>
  </sheetPr>
  <dimension ref="A1:O39"/>
  <sheetViews>
    <sheetView showZeros="0" defaultGridColor="0" colorId="22" zoomScale="77" zoomScaleNormal="77" workbookViewId="0">
      <selection activeCell="B2" sqref="B2:C2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2</v>
      </c>
      <c r="N1" s="173" t="s">
        <v>1</v>
      </c>
      <c r="O1" s="174">
        <v>6</v>
      </c>
    </row>
    <row r="2" spans="1:15" ht="19.899999999999999" customHeight="1" thickTop="1" x14ac:dyDescent="0.3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175" t="s">
        <v>56</v>
      </c>
      <c r="I2" s="176"/>
      <c r="J2" s="339" t="s">
        <v>117</v>
      </c>
      <c r="K2" s="340"/>
      <c r="L2" s="340"/>
      <c r="M2" s="340"/>
      <c r="N2" s="340"/>
      <c r="O2" s="341"/>
    </row>
    <row r="3" spans="1:15" ht="19.899999999999999" customHeight="1" thickBot="1" x14ac:dyDescent="0.35">
      <c r="A3" s="85"/>
      <c r="B3" s="86"/>
      <c r="C3" s="87"/>
      <c r="D3" s="88"/>
      <c r="E3" s="88"/>
      <c r="F3" s="88"/>
      <c r="G3" s="88"/>
      <c r="H3" s="177"/>
      <c r="I3" s="178"/>
      <c r="J3" s="342"/>
      <c r="K3" s="342"/>
      <c r="L3" s="342"/>
      <c r="M3" s="342"/>
      <c r="N3" s="342"/>
      <c r="O3" s="343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70">
        <f>'Actual Weight Record'!G4</f>
        <v>43952</v>
      </c>
      <c r="B8" s="123"/>
      <c r="C8" s="124"/>
      <c r="D8" s="154" t="s">
        <v>114</v>
      </c>
      <c r="E8" s="329" t="s">
        <v>71</v>
      </c>
      <c r="F8" s="330"/>
      <c r="G8" s="330"/>
      <c r="H8" s="330"/>
      <c r="I8" s="331"/>
      <c r="J8" s="155">
        <f>'Additions-Deletions'!J35</f>
        <v>7596</v>
      </c>
      <c r="K8" s="156">
        <f>'Additions-Deletions'!K35</f>
        <v>142</v>
      </c>
      <c r="L8" s="157">
        <f>'Additions-Deletions'!L35</f>
        <v>1078627.92</v>
      </c>
      <c r="M8" s="155">
        <f>'Additions-Deletions'!M8</f>
        <v>16.900000000000002</v>
      </c>
      <c r="N8" s="157">
        <f>'Additions-Deletions'!N35</f>
        <v>57180</v>
      </c>
      <c r="O8" s="179" t="str">
        <f>'Additions-Deletions'!O8</f>
        <v>Isaac M</v>
      </c>
    </row>
    <row r="9" spans="1:15" ht="19.899999999999999" customHeight="1" x14ac:dyDescent="0.25">
      <c r="A9" s="171" t="str">
        <f>IF(D9="","",A8)</f>
        <v/>
      </c>
      <c r="B9" s="135"/>
      <c r="C9" s="135"/>
      <c r="D9" s="136"/>
      <c r="E9" s="134"/>
      <c r="F9" s="134"/>
      <c r="G9" s="133">
        <f t="shared" ref="G9:G34" si="0">(F9*E9)</f>
        <v>0</v>
      </c>
      <c r="H9" s="134"/>
      <c r="I9" s="133">
        <f>E9*H9</f>
        <v>0</v>
      </c>
      <c r="J9" s="155">
        <f t="shared" ref="J9:J34" si="1">IF(E9=0,0,J8+E9)</f>
        <v>0</v>
      </c>
      <c r="K9" s="156">
        <f t="shared" ref="K9:K34" si="2">IF(L9=0,0,ROUND(L9/J9,2))</f>
        <v>0</v>
      </c>
      <c r="L9" s="157">
        <f t="shared" ref="L9:L34" si="3">IF(G9=0,0,L8+G9)</f>
        <v>0</v>
      </c>
      <c r="M9" s="155">
        <f t="shared" ref="M9:M34" si="4">IF(N9=0,0,ROUND(N9/J9,2))</f>
        <v>0</v>
      </c>
      <c r="N9" s="157">
        <f t="shared" ref="N9:N34" si="5">IF(I9=0,0,N8+I9)</f>
        <v>0</v>
      </c>
      <c r="O9" s="169" t="str">
        <f>IF(D9="","",CONCATENATE(LEFT(O8,1),"",RIGHT(O8,1),""))</f>
        <v/>
      </c>
    </row>
    <row r="10" spans="1:15" ht="19.899999999999999" customHeight="1" x14ac:dyDescent="0.25">
      <c r="A10" s="171" t="str">
        <f t="shared" ref="A10:A34" si="6">IF(D10="","",A9)</f>
        <v/>
      </c>
      <c r="B10" s="135"/>
      <c r="C10" s="135"/>
      <c r="D10" s="136"/>
      <c r="E10" s="134"/>
      <c r="F10" s="134"/>
      <c r="G10" s="133">
        <f t="shared" si="0"/>
        <v>0</v>
      </c>
      <c r="H10" s="134"/>
      <c r="I10" s="133">
        <f t="shared" ref="I10:I34" si="7">(H10*E10)</f>
        <v>0</v>
      </c>
      <c r="J10" s="155">
        <f t="shared" si="1"/>
        <v>0</v>
      </c>
      <c r="K10" s="156">
        <f t="shared" si="2"/>
        <v>0</v>
      </c>
      <c r="L10" s="157">
        <f t="shared" si="3"/>
        <v>0</v>
      </c>
      <c r="M10" s="155">
        <f t="shared" si="4"/>
        <v>0</v>
      </c>
      <c r="N10" s="157">
        <f t="shared" si="5"/>
        <v>0</v>
      </c>
      <c r="O10" s="169" t="str">
        <f>IF(D10="","",O9)</f>
        <v/>
      </c>
    </row>
    <row r="11" spans="1:15" ht="19.899999999999999" customHeight="1" x14ac:dyDescent="0.25">
      <c r="A11" s="171" t="str">
        <f t="shared" si="6"/>
        <v/>
      </c>
      <c r="B11" s="135"/>
      <c r="C11" s="135"/>
      <c r="D11" s="136"/>
      <c r="E11" s="134"/>
      <c r="F11" s="134"/>
      <c r="G11" s="133">
        <f t="shared" si="0"/>
        <v>0</v>
      </c>
      <c r="H11" s="134"/>
      <c r="I11" s="133">
        <f t="shared" si="7"/>
        <v>0</v>
      </c>
      <c r="J11" s="155">
        <f t="shared" si="1"/>
        <v>0</v>
      </c>
      <c r="K11" s="156">
        <f t="shared" si="2"/>
        <v>0</v>
      </c>
      <c r="L11" s="157">
        <f t="shared" si="3"/>
        <v>0</v>
      </c>
      <c r="M11" s="155">
        <f t="shared" si="4"/>
        <v>0</v>
      </c>
      <c r="N11" s="157">
        <f t="shared" si="5"/>
        <v>0</v>
      </c>
      <c r="O11" s="169" t="str">
        <f t="shared" ref="O11:O34" si="8">IF(D11="","",O10)</f>
        <v/>
      </c>
    </row>
    <row r="12" spans="1:15" ht="19.899999999999999" customHeight="1" x14ac:dyDescent="0.25">
      <c r="A12" s="171" t="str">
        <f t="shared" si="6"/>
        <v/>
      </c>
      <c r="B12" s="135"/>
      <c r="C12" s="135"/>
      <c r="D12" s="136"/>
      <c r="E12" s="134"/>
      <c r="F12" s="134"/>
      <c r="G12" s="133">
        <f t="shared" si="0"/>
        <v>0</v>
      </c>
      <c r="H12" s="134"/>
      <c r="I12" s="133">
        <f t="shared" si="7"/>
        <v>0</v>
      </c>
      <c r="J12" s="155">
        <f t="shared" si="1"/>
        <v>0</v>
      </c>
      <c r="K12" s="156">
        <f t="shared" si="2"/>
        <v>0</v>
      </c>
      <c r="L12" s="157">
        <f t="shared" si="3"/>
        <v>0</v>
      </c>
      <c r="M12" s="155">
        <f t="shared" si="4"/>
        <v>0</v>
      </c>
      <c r="N12" s="157">
        <f t="shared" si="5"/>
        <v>0</v>
      </c>
      <c r="O12" s="169" t="str">
        <f t="shared" si="8"/>
        <v/>
      </c>
    </row>
    <row r="13" spans="1:15" ht="19.899999999999999" customHeight="1" x14ac:dyDescent="0.25">
      <c r="A13" s="171" t="str">
        <f t="shared" si="6"/>
        <v/>
      </c>
      <c r="B13" s="135"/>
      <c r="C13" s="135"/>
      <c r="D13" s="136"/>
      <c r="E13" s="134"/>
      <c r="F13" s="134"/>
      <c r="G13" s="133">
        <f t="shared" si="0"/>
        <v>0</v>
      </c>
      <c r="H13" s="134"/>
      <c r="I13" s="133">
        <f t="shared" si="7"/>
        <v>0</v>
      </c>
      <c r="J13" s="158">
        <f t="shared" si="1"/>
        <v>0</v>
      </c>
      <c r="K13" s="159">
        <f t="shared" si="2"/>
        <v>0</v>
      </c>
      <c r="L13" s="160">
        <f t="shared" si="3"/>
        <v>0</v>
      </c>
      <c r="M13" s="158">
        <f t="shared" si="4"/>
        <v>0</v>
      </c>
      <c r="N13" s="160">
        <f t="shared" si="5"/>
        <v>0</v>
      </c>
      <c r="O13" s="169" t="str">
        <f t="shared" si="8"/>
        <v/>
      </c>
    </row>
    <row r="14" spans="1:15" ht="19.899999999999999" customHeight="1" x14ac:dyDescent="0.25">
      <c r="A14" s="171" t="str">
        <f t="shared" si="6"/>
        <v/>
      </c>
      <c r="B14" s="135"/>
      <c r="C14" s="135"/>
      <c r="D14" s="136"/>
      <c r="E14" s="134"/>
      <c r="F14" s="134"/>
      <c r="G14" s="133">
        <f t="shared" si="0"/>
        <v>0</v>
      </c>
      <c r="H14" s="134"/>
      <c r="I14" s="133">
        <f t="shared" si="7"/>
        <v>0</v>
      </c>
      <c r="J14" s="158">
        <f t="shared" si="1"/>
        <v>0</v>
      </c>
      <c r="K14" s="159">
        <f t="shared" si="2"/>
        <v>0</v>
      </c>
      <c r="L14" s="160">
        <f t="shared" si="3"/>
        <v>0</v>
      </c>
      <c r="M14" s="158">
        <f t="shared" si="4"/>
        <v>0</v>
      </c>
      <c r="N14" s="160">
        <f t="shared" si="5"/>
        <v>0</v>
      </c>
      <c r="O14" s="169" t="str">
        <f t="shared" si="8"/>
        <v/>
      </c>
    </row>
    <row r="15" spans="1:15" ht="19.899999999999999" customHeight="1" x14ac:dyDescent="0.25">
      <c r="A15" s="171" t="str">
        <f t="shared" si="6"/>
        <v/>
      </c>
      <c r="B15" s="135"/>
      <c r="C15" s="135"/>
      <c r="D15" s="136"/>
      <c r="E15" s="134"/>
      <c r="F15" s="134"/>
      <c r="G15" s="133">
        <f t="shared" si="0"/>
        <v>0</v>
      </c>
      <c r="H15" s="134"/>
      <c r="I15" s="133">
        <f t="shared" si="7"/>
        <v>0</v>
      </c>
      <c r="J15" s="158">
        <f t="shared" si="1"/>
        <v>0</v>
      </c>
      <c r="K15" s="159">
        <f t="shared" si="2"/>
        <v>0</v>
      </c>
      <c r="L15" s="160">
        <f t="shared" si="3"/>
        <v>0</v>
      </c>
      <c r="M15" s="158">
        <f t="shared" si="4"/>
        <v>0</v>
      </c>
      <c r="N15" s="160">
        <f t="shared" si="5"/>
        <v>0</v>
      </c>
      <c r="O15" s="169" t="str">
        <f t="shared" si="8"/>
        <v/>
      </c>
    </row>
    <row r="16" spans="1:15" ht="19.899999999999999" customHeight="1" x14ac:dyDescent="0.25">
      <c r="A16" s="171" t="str">
        <f t="shared" si="6"/>
        <v/>
      </c>
      <c r="B16" s="135"/>
      <c r="C16" s="135"/>
      <c r="D16" s="136"/>
      <c r="E16" s="134"/>
      <c r="F16" s="134"/>
      <c r="G16" s="133">
        <f t="shared" si="0"/>
        <v>0</v>
      </c>
      <c r="H16" s="134"/>
      <c r="I16" s="133">
        <f t="shared" si="7"/>
        <v>0</v>
      </c>
      <c r="J16" s="158">
        <f t="shared" si="1"/>
        <v>0</v>
      </c>
      <c r="K16" s="159">
        <f t="shared" si="2"/>
        <v>0</v>
      </c>
      <c r="L16" s="160">
        <f t="shared" si="3"/>
        <v>0</v>
      </c>
      <c r="M16" s="158">
        <f t="shared" si="4"/>
        <v>0</v>
      </c>
      <c r="N16" s="160">
        <f t="shared" si="5"/>
        <v>0</v>
      </c>
      <c r="O16" s="169" t="str">
        <f t="shared" si="8"/>
        <v/>
      </c>
    </row>
    <row r="17" spans="1:15" ht="19.899999999999999" customHeight="1" x14ac:dyDescent="0.25">
      <c r="A17" s="171" t="str">
        <f t="shared" si="6"/>
        <v/>
      </c>
      <c r="B17" s="135"/>
      <c r="C17" s="135"/>
      <c r="D17" s="136"/>
      <c r="E17" s="134"/>
      <c r="F17" s="134"/>
      <c r="G17" s="133">
        <f t="shared" si="0"/>
        <v>0</v>
      </c>
      <c r="H17" s="134"/>
      <c r="I17" s="133">
        <f t="shared" si="7"/>
        <v>0</v>
      </c>
      <c r="J17" s="158">
        <f t="shared" si="1"/>
        <v>0</v>
      </c>
      <c r="K17" s="159">
        <f t="shared" si="2"/>
        <v>0</v>
      </c>
      <c r="L17" s="160">
        <f t="shared" si="3"/>
        <v>0</v>
      </c>
      <c r="M17" s="158">
        <f t="shared" si="4"/>
        <v>0</v>
      </c>
      <c r="N17" s="160">
        <f t="shared" si="5"/>
        <v>0</v>
      </c>
      <c r="O17" s="169" t="str">
        <f t="shared" si="8"/>
        <v/>
      </c>
    </row>
    <row r="18" spans="1:15" ht="19.899999999999999" customHeight="1" x14ac:dyDescent="0.25">
      <c r="A18" s="171" t="str">
        <f t="shared" si="6"/>
        <v/>
      </c>
      <c r="B18" s="135"/>
      <c r="C18" s="135"/>
      <c r="D18" s="136"/>
      <c r="E18" s="134"/>
      <c r="F18" s="134"/>
      <c r="G18" s="133">
        <f t="shared" si="0"/>
        <v>0</v>
      </c>
      <c r="H18" s="134"/>
      <c r="I18" s="133">
        <f t="shared" si="7"/>
        <v>0</v>
      </c>
      <c r="J18" s="126">
        <f t="shared" si="1"/>
        <v>0</v>
      </c>
      <c r="K18" s="127">
        <f t="shared" si="2"/>
        <v>0</v>
      </c>
      <c r="L18" s="128">
        <f t="shared" si="3"/>
        <v>0</v>
      </c>
      <c r="M18" s="126">
        <f t="shared" si="4"/>
        <v>0</v>
      </c>
      <c r="N18" s="128">
        <f t="shared" si="5"/>
        <v>0</v>
      </c>
      <c r="O18" s="169" t="str">
        <f t="shared" si="8"/>
        <v/>
      </c>
    </row>
    <row r="19" spans="1:15" ht="19.899999999999999" customHeight="1" x14ac:dyDescent="0.25">
      <c r="A19" s="171" t="str">
        <f t="shared" si="6"/>
        <v/>
      </c>
      <c r="B19" s="135"/>
      <c r="C19" s="135"/>
      <c r="D19" s="136"/>
      <c r="E19" s="134"/>
      <c r="F19" s="134"/>
      <c r="G19" s="133">
        <f t="shared" si="0"/>
        <v>0</v>
      </c>
      <c r="H19" s="134"/>
      <c r="I19" s="133">
        <f t="shared" si="7"/>
        <v>0</v>
      </c>
      <c r="J19" s="126">
        <f t="shared" si="1"/>
        <v>0</v>
      </c>
      <c r="K19" s="127">
        <f t="shared" si="2"/>
        <v>0</v>
      </c>
      <c r="L19" s="128">
        <f t="shared" si="3"/>
        <v>0</v>
      </c>
      <c r="M19" s="126">
        <f t="shared" si="4"/>
        <v>0</v>
      </c>
      <c r="N19" s="128">
        <f t="shared" si="5"/>
        <v>0</v>
      </c>
      <c r="O19" s="169" t="str">
        <f t="shared" si="8"/>
        <v/>
      </c>
    </row>
    <row r="20" spans="1:15" ht="19.899999999999999" customHeight="1" x14ac:dyDescent="0.25">
      <c r="A20" s="171" t="str">
        <f t="shared" si="6"/>
        <v/>
      </c>
      <c r="B20" s="135"/>
      <c r="C20" s="135"/>
      <c r="D20" s="136"/>
      <c r="E20" s="134"/>
      <c r="F20" s="134"/>
      <c r="G20" s="133">
        <f t="shared" si="0"/>
        <v>0</v>
      </c>
      <c r="H20" s="134"/>
      <c r="I20" s="133">
        <f t="shared" si="7"/>
        <v>0</v>
      </c>
      <c r="J20" s="126">
        <f t="shared" si="1"/>
        <v>0</v>
      </c>
      <c r="K20" s="127">
        <f t="shared" si="2"/>
        <v>0</v>
      </c>
      <c r="L20" s="128">
        <f t="shared" si="3"/>
        <v>0</v>
      </c>
      <c r="M20" s="126">
        <f t="shared" si="4"/>
        <v>0</v>
      </c>
      <c r="N20" s="128">
        <f t="shared" si="5"/>
        <v>0</v>
      </c>
      <c r="O20" s="169" t="str">
        <f t="shared" si="8"/>
        <v/>
      </c>
    </row>
    <row r="21" spans="1:15" ht="19.899999999999999" customHeight="1" x14ac:dyDescent="0.25">
      <c r="A21" s="171" t="str">
        <f t="shared" si="6"/>
        <v/>
      </c>
      <c r="B21" s="135"/>
      <c r="C21" s="135"/>
      <c r="D21" s="136"/>
      <c r="E21" s="134"/>
      <c r="F21" s="134"/>
      <c r="G21" s="133">
        <f t="shared" si="0"/>
        <v>0</v>
      </c>
      <c r="H21" s="134"/>
      <c r="I21" s="133">
        <f t="shared" si="7"/>
        <v>0</v>
      </c>
      <c r="J21" s="126">
        <f t="shared" si="1"/>
        <v>0</v>
      </c>
      <c r="K21" s="127">
        <f t="shared" si="2"/>
        <v>0</v>
      </c>
      <c r="L21" s="128">
        <f t="shared" si="3"/>
        <v>0</v>
      </c>
      <c r="M21" s="126">
        <f t="shared" si="4"/>
        <v>0</v>
      </c>
      <c r="N21" s="128">
        <f t="shared" si="5"/>
        <v>0</v>
      </c>
      <c r="O21" s="169" t="str">
        <f t="shared" si="8"/>
        <v/>
      </c>
    </row>
    <row r="22" spans="1:15" ht="19.899999999999999" customHeight="1" x14ac:dyDescent="0.25">
      <c r="A22" s="171" t="str">
        <f t="shared" si="6"/>
        <v/>
      </c>
      <c r="B22" s="135"/>
      <c r="C22" s="135"/>
      <c r="D22" s="136"/>
      <c r="E22" s="134"/>
      <c r="F22" s="134"/>
      <c r="G22" s="133">
        <f t="shared" si="0"/>
        <v>0</v>
      </c>
      <c r="H22" s="134"/>
      <c r="I22" s="133">
        <f t="shared" si="7"/>
        <v>0</v>
      </c>
      <c r="J22" s="126">
        <f t="shared" si="1"/>
        <v>0</v>
      </c>
      <c r="K22" s="127">
        <f t="shared" si="2"/>
        <v>0</v>
      </c>
      <c r="L22" s="128">
        <f t="shared" si="3"/>
        <v>0</v>
      </c>
      <c r="M22" s="126">
        <f t="shared" si="4"/>
        <v>0</v>
      </c>
      <c r="N22" s="128">
        <f t="shared" si="5"/>
        <v>0</v>
      </c>
      <c r="O22" s="169" t="str">
        <f t="shared" si="8"/>
        <v/>
      </c>
    </row>
    <row r="23" spans="1:15" ht="19.899999999999999" customHeight="1" x14ac:dyDescent="0.25">
      <c r="A23" s="171" t="str">
        <f t="shared" si="6"/>
        <v/>
      </c>
      <c r="B23" s="135"/>
      <c r="C23" s="135"/>
      <c r="D23" s="136"/>
      <c r="E23" s="134"/>
      <c r="F23" s="134"/>
      <c r="G23" s="133">
        <f t="shared" si="0"/>
        <v>0</v>
      </c>
      <c r="H23" s="134"/>
      <c r="I23" s="133">
        <f t="shared" si="7"/>
        <v>0</v>
      </c>
      <c r="J23" s="126">
        <f t="shared" si="1"/>
        <v>0</v>
      </c>
      <c r="K23" s="127">
        <f t="shared" si="2"/>
        <v>0</v>
      </c>
      <c r="L23" s="128">
        <f t="shared" si="3"/>
        <v>0</v>
      </c>
      <c r="M23" s="126">
        <f t="shared" si="4"/>
        <v>0</v>
      </c>
      <c r="N23" s="128">
        <f t="shared" si="5"/>
        <v>0</v>
      </c>
      <c r="O23" s="169" t="str">
        <f t="shared" si="8"/>
        <v/>
      </c>
    </row>
    <row r="24" spans="1:15" ht="19.899999999999999" customHeight="1" x14ac:dyDescent="0.25">
      <c r="A24" s="171" t="str">
        <f t="shared" si="6"/>
        <v/>
      </c>
      <c r="B24" s="135"/>
      <c r="C24" s="135"/>
      <c r="D24" s="136"/>
      <c r="E24" s="134"/>
      <c r="F24" s="134"/>
      <c r="G24" s="133">
        <f t="shared" si="0"/>
        <v>0</v>
      </c>
      <c r="H24" s="134"/>
      <c r="I24" s="133">
        <f t="shared" si="7"/>
        <v>0</v>
      </c>
      <c r="J24" s="126">
        <f t="shared" si="1"/>
        <v>0</v>
      </c>
      <c r="K24" s="127">
        <f t="shared" si="2"/>
        <v>0</v>
      </c>
      <c r="L24" s="128">
        <f t="shared" si="3"/>
        <v>0</v>
      </c>
      <c r="M24" s="126">
        <f t="shared" si="4"/>
        <v>0</v>
      </c>
      <c r="N24" s="128">
        <f t="shared" si="5"/>
        <v>0</v>
      </c>
      <c r="O24" s="169" t="str">
        <f t="shared" si="8"/>
        <v/>
      </c>
    </row>
    <row r="25" spans="1:15" ht="19.899999999999999" customHeight="1" x14ac:dyDescent="0.25">
      <c r="A25" s="171" t="str">
        <f t="shared" si="6"/>
        <v/>
      </c>
      <c r="B25" s="135"/>
      <c r="C25" s="135"/>
      <c r="D25" s="136"/>
      <c r="E25" s="134"/>
      <c r="F25" s="134"/>
      <c r="G25" s="133">
        <f t="shared" si="0"/>
        <v>0</v>
      </c>
      <c r="H25" s="134"/>
      <c r="I25" s="133">
        <f t="shared" si="7"/>
        <v>0</v>
      </c>
      <c r="J25" s="126">
        <f t="shared" si="1"/>
        <v>0</v>
      </c>
      <c r="K25" s="127">
        <f t="shared" si="2"/>
        <v>0</v>
      </c>
      <c r="L25" s="128">
        <f t="shared" si="3"/>
        <v>0</v>
      </c>
      <c r="M25" s="126">
        <f t="shared" si="4"/>
        <v>0</v>
      </c>
      <c r="N25" s="128">
        <f t="shared" si="5"/>
        <v>0</v>
      </c>
      <c r="O25" s="169" t="str">
        <f t="shared" si="8"/>
        <v/>
      </c>
    </row>
    <row r="26" spans="1:15" ht="19.899999999999999" customHeight="1" x14ac:dyDescent="0.25">
      <c r="A26" s="171" t="str">
        <f t="shared" si="6"/>
        <v/>
      </c>
      <c r="B26" s="135"/>
      <c r="C26" s="135"/>
      <c r="D26" s="136"/>
      <c r="E26" s="134"/>
      <c r="F26" s="134"/>
      <c r="G26" s="133">
        <f t="shared" si="0"/>
        <v>0</v>
      </c>
      <c r="H26" s="134"/>
      <c r="I26" s="133">
        <f t="shared" si="7"/>
        <v>0</v>
      </c>
      <c r="J26" s="126">
        <f t="shared" si="1"/>
        <v>0</v>
      </c>
      <c r="K26" s="127">
        <f t="shared" si="2"/>
        <v>0</v>
      </c>
      <c r="L26" s="128">
        <f t="shared" si="3"/>
        <v>0</v>
      </c>
      <c r="M26" s="126">
        <f t="shared" si="4"/>
        <v>0</v>
      </c>
      <c r="N26" s="128">
        <f t="shared" si="5"/>
        <v>0</v>
      </c>
      <c r="O26" s="169" t="str">
        <f t="shared" si="8"/>
        <v/>
      </c>
    </row>
    <row r="27" spans="1:15" ht="19.899999999999999" customHeight="1" x14ac:dyDescent="0.25">
      <c r="A27" s="171" t="str">
        <f t="shared" si="6"/>
        <v/>
      </c>
      <c r="B27" s="135"/>
      <c r="C27" s="135"/>
      <c r="D27" s="136"/>
      <c r="E27" s="134"/>
      <c r="F27" s="134"/>
      <c r="G27" s="133">
        <f t="shared" si="0"/>
        <v>0</v>
      </c>
      <c r="H27" s="134"/>
      <c r="I27" s="133">
        <f t="shared" si="7"/>
        <v>0</v>
      </c>
      <c r="J27" s="126">
        <f t="shared" si="1"/>
        <v>0</v>
      </c>
      <c r="K27" s="127">
        <f t="shared" si="2"/>
        <v>0</v>
      </c>
      <c r="L27" s="128">
        <f t="shared" si="3"/>
        <v>0</v>
      </c>
      <c r="M27" s="126">
        <f t="shared" si="4"/>
        <v>0</v>
      </c>
      <c r="N27" s="128">
        <f t="shared" si="5"/>
        <v>0</v>
      </c>
      <c r="O27" s="169" t="str">
        <f t="shared" si="8"/>
        <v/>
      </c>
    </row>
    <row r="28" spans="1:15" ht="19.899999999999999" customHeight="1" x14ac:dyDescent="0.25">
      <c r="A28" s="171" t="str">
        <f t="shared" si="6"/>
        <v/>
      </c>
      <c r="B28" s="135"/>
      <c r="C28" s="135"/>
      <c r="D28" s="136"/>
      <c r="E28" s="134"/>
      <c r="F28" s="134"/>
      <c r="G28" s="133">
        <f t="shared" si="0"/>
        <v>0</v>
      </c>
      <c r="H28" s="134"/>
      <c r="I28" s="133">
        <f t="shared" si="7"/>
        <v>0</v>
      </c>
      <c r="J28" s="126">
        <f t="shared" si="1"/>
        <v>0</v>
      </c>
      <c r="K28" s="127">
        <f t="shared" si="2"/>
        <v>0</v>
      </c>
      <c r="L28" s="128">
        <f t="shared" si="3"/>
        <v>0</v>
      </c>
      <c r="M28" s="126">
        <f t="shared" si="4"/>
        <v>0</v>
      </c>
      <c r="N28" s="128">
        <f t="shared" si="5"/>
        <v>0</v>
      </c>
      <c r="O28" s="169" t="str">
        <f t="shared" si="8"/>
        <v/>
      </c>
    </row>
    <row r="29" spans="1:15" ht="19.899999999999999" customHeight="1" x14ac:dyDescent="0.25">
      <c r="A29" s="171" t="str">
        <f t="shared" si="6"/>
        <v/>
      </c>
      <c r="B29" s="135"/>
      <c r="C29" s="135"/>
      <c r="D29" s="136"/>
      <c r="E29" s="134"/>
      <c r="F29" s="134"/>
      <c r="G29" s="133">
        <f t="shared" si="0"/>
        <v>0</v>
      </c>
      <c r="H29" s="134"/>
      <c r="I29" s="133">
        <f t="shared" si="7"/>
        <v>0</v>
      </c>
      <c r="J29" s="126">
        <f t="shared" si="1"/>
        <v>0</v>
      </c>
      <c r="K29" s="127">
        <f t="shared" si="2"/>
        <v>0</v>
      </c>
      <c r="L29" s="128">
        <f t="shared" si="3"/>
        <v>0</v>
      </c>
      <c r="M29" s="126">
        <f t="shared" si="4"/>
        <v>0</v>
      </c>
      <c r="N29" s="128">
        <f t="shared" si="5"/>
        <v>0</v>
      </c>
      <c r="O29" s="169" t="str">
        <f t="shared" si="8"/>
        <v/>
      </c>
    </row>
    <row r="30" spans="1:15" ht="19.899999999999999" customHeight="1" x14ac:dyDescent="0.25">
      <c r="A30" s="171" t="str">
        <f t="shared" si="6"/>
        <v/>
      </c>
      <c r="B30" s="135"/>
      <c r="C30" s="135"/>
      <c r="D30" s="136"/>
      <c r="E30" s="134"/>
      <c r="F30" s="134"/>
      <c r="G30" s="133">
        <f t="shared" si="0"/>
        <v>0</v>
      </c>
      <c r="H30" s="134"/>
      <c r="I30" s="133">
        <f t="shared" si="7"/>
        <v>0</v>
      </c>
      <c r="J30" s="126">
        <f t="shared" si="1"/>
        <v>0</v>
      </c>
      <c r="K30" s="127">
        <f t="shared" si="2"/>
        <v>0</v>
      </c>
      <c r="L30" s="128">
        <f t="shared" si="3"/>
        <v>0</v>
      </c>
      <c r="M30" s="126">
        <f t="shared" si="4"/>
        <v>0</v>
      </c>
      <c r="N30" s="128">
        <f t="shared" si="5"/>
        <v>0</v>
      </c>
      <c r="O30" s="169" t="str">
        <f t="shared" si="8"/>
        <v/>
      </c>
    </row>
    <row r="31" spans="1:15" ht="19.899999999999999" customHeight="1" x14ac:dyDescent="0.25">
      <c r="A31" s="171" t="str">
        <f t="shared" si="6"/>
        <v/>
      </c>
      <c r="B31" s="135"/>
      <c r="C31" s="135"/>
      <c r="D31" s="136"/>
      <c r="E31" s="134"/>
      <c r="F31" s="134"/>
      <c r="G31" s="133">
        <f t="shared" si="0"/>
        <v>0</v>
      </c>
      <c r="H31" s="134"/>
      <c r="I31" s="133">
        <f t="shared" si="7"/>
        <v>0</v>
      </c>
      <c r="J31" s="126">
        <f t="shared" si="1"/>
        <v>0</v>
      </c>
      <c r="K31" s="127">
        <f t="shared" si="2"/>
        <v>0</v>
      </c>
      <c r="L31" s="128">
        <f t="shared" si="3"/>
        <v>0</v>
      </c>
      <c r="M31" s="126">
        <f t="shared" si="4"/>
        <v>0</v>
      </c>
      <c r="N31" s="128">
        <f t="shared" si="5"/>
        <v>0</v>
      </c>
      <c r="O31" s="169" t="str">
        <f t="shared" si="8"/>
        <v/>
      </c>
    </row>
    <row r="32" spans="1:15" ht="19.899999999999999" customHeight="1" x14ac:dyDescent="0.25">
      <c r="A32" s="171" t="str">
        <f t="shared" si="6"/>
        <v/>
      </c>
      <c r="B32" s="135"/>
      <c r="C32" s="135"/>
      <c r="D32" s="136"/>
      <c r="E32" s="134"/>
      <c r="F32" s="134"/>
      <c r="G32" s="133">
        <f t="shared" si="0"/>
        <v>0</v>
      </c>
      <c r="H32" s="134"/>
      <c r="I32" s="133">
        <f t="shared" si="7"/>
        <v>0</v>
      </c>
      <c r="J32" s="126">
        <f t="shared" si="1"/>
        <v>0</v>
      </c>
      <c r="K32" s="127">
        <f t="shared" si="2"/>
        <v>0</v>
      </c>
      <c r="L32" s="128">
        <f t="shared" si="3"/>
        <v>0</v>
      </c>
      <c r="M32" s="126">
        <f t="shared" si="4"/>
        <v>0</v>
      </c>
      <c r="N32" s="128">
        <f t="shared" si="5"/>
        <v>0</v>
      </c>
      <c r="O32" s="169" t="str">
        <f t="shared" si="8"/>
        <v/>
      </c>
    </row>
    <row r="33" spans="1:15" ht="19.899999999999999" customHeight="1" x14ac:dyDescent="0.25">
      <c r="A33" s="171" t="str">
        <f t="shared" si="6"/>
        <v/>
      </c>
      <c r="B33" s="135"/>
      <c r="C33" s="135"/>
      <c r="D33" s="136"/>
      <c r="E33" s="134"/>
      <c r="F33" s="134"/>
      <c r="G33" s="133">
        <f t="shared" si="0"/>
        <v>0</v>
      </c>
      <c r="H33" s="134"/>
      <c r="I33" s="133">
        <f t="shared" si="7"/>
        <v>0</v>
      </c>
      <c r="J33" s="126">
        <f t="shared" si="1"/>
        <v>0</v>
      </c>
      <c r="K33" s="127">
        <f t="shared" si="2"/>
        <v>0</v>
      </c>
      <c r="L33" s="128">
        <f t="shared" si="3"/>
        <v>0</v>
      </c>
      <c r="M33" s="126">
        <f t="shared" si="4"/>
        <v>0</v>
      </c>
      <c r="N33" s="128">
        <f t="shared" si="5"/>
        <v>0</v>
      </c>
      <c r="O33" s="169" t="str">
        <f t="shared" si="8"/>
        <v/>
      </c>
    </row>
    <row r="34" spans="1:15" ht="19.899999999999999" customHeight="1" thickBot="1" x14ac:dyDescent="0.3">
      <c r="A34" s="171" t="str">
        <f t="shared" si="6"/>
        <v/>
      </c>
      <c r="B34" s="137"/>
      <c r="C34" s="137"/>
      <c r="D34" s="138"/>
      <c r="E34" s="139"/>
      <c r="F34" s="139"/>
      <c r="G34" s="140">
        <f t="shared" si="0"/>
        <v>0</v>
      </c>
      <c r="H34" s="139"/>
      <c r="I34" s="140">
        <f t="shared" si="7"/>
        <v>0</v>
      </c>
      <c r="J34" s="126">
        <f t="shared" si="1"/>
        <v>0</v>
      </c>
      <c r="K34" s="127">
        <f t="shared" si="2"/>
        <v>0</v>
      </c>
      <c r="L34" s="128">
        <f t="shared" si="3"/>
        <v>0</v>
      </c>
      <c r="M34" s="126">
        <f t="shared" si="4"/>
        <v>0</v>
      </c>
      <c r="N34" s="128">
        <f t="shared" si="5"/>
        <v>0</v>
      </c>
      <c r="O34" s="169" t="str">
        <f t="shared" si="8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20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121</v>
      </c>
      <c r="O39" s="168">
        <v>43130</v>
      </c>
    </row>
  </sheetData>
  <sheetProtection selectLockedCells="1"/>
  <mergeCells count="6">
    <mergeCell ref="A35:O35"/>
    <mergeCell ref="A1:G1"/>
    <mergeCell ref="H1:L1"/>
    <mergeCell ref="B2:C2"/>
    <mergeCell ref="J2:O3"/>
    <mergeCell ref="E8:I8"/>
  </mergeCells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transitionEvaluation="1">
    <pageSetUpPr fitToPage="1"/>
  </sheetPr>
  <dimension ref="A1:O39"/>
  <sheetViews>
    <sheetView showZeros="0" defaultGridColor="0" colorId="22" zoomScale="77" zoomScaleNormal="77" workbookViewId="0">
      <selection activeCell="A14" sqref="A14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3</v>
      </c>
      <c r="N1" s="173" t="s">
        <v>1</v>
      </c>
      <c r="O1" s="174">
        <v>6</v>
      </c>
    </row>
    <row r="2" spans="1:15" ht="19.899999999999999" customHeight="1" thickTop="1" x14ac:dyDescent="0.3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175" t="s">
        <v>56</v>
      </c>
      <c r="I2" s="176"/>
      <c r="J2" s="339" t="s">
        <v>118</v>
      </c>
      <c r="K2" s="340"/>
      <c r="L2" s="340"/>
      <c r="M2" s="340"/>
      <c r="N2" s="340"/>
      <c r="O2" s="341"/>
    </row>
    <row r="3" spans="1:15" ht="19.899999999999999" customHeight="1" thickBot="1" x14ac:dyDescent="0.35">
      <c r="A3" s="85"/>
      <c r="B3" s="86"/>
      <c r="C3" s="87"/>
      <c r="D3" s="88"/>
      <c r="E3" s="88"/>
      <c r="F3" s="88"/>
      <c r="G3" s="88"/>
      <c r="H3" s="177"/>
      <c r="I3" s="178"/>
      <c r="J3" s="342"/>
      <c r="K3" s="342"/>
      <c r="L3" s="342"/>
      <c r="M3" s="342"/>
      <c r="N3" s="342"/>
      <c r="O3" s="343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67">
        <f>'Actual Weight Record'!G4</f>
        <v>43952</v>
      </c>
      <c r="B8" s="123"/>
      <c r="C8" s="124"/>
      <c r="D8" s="154" t="s">
        <v>114</v>
      </c>
      <c r="E8" s="329" t="s">
        <v>71</v>
      </c>
      <c r="F8" s="330"/>
      <c r="G8" s="330"/>
      <c r="H8" s="330"/>
      <c r="I8" s="331"/>
      <c r="J8" s="155">
        <f>'Additions-Deletions'!J35</f>
        <v>7596</v>
      </c>
      <c r="K8" s="156">
        <f>'Additions-Deletions'!K35</f>
        <v>142</v>
      </c>
      <c r="L8" s="157">
        <f>'Additions-Deletions'!L35</f>
        <v>1078627.92</v>
      </c>
      <c r="M8" s="155">
        <f>'Additions-Deletions'!M8</f>
        <v>16.900000000000002</v>
      </c>
      <c r="N8" s="157">
        <f>'Additions-Deletions'!N35</f>
        <v>57180</v>
      </c>
      <c r="O8" s="179" t="str">
        <f>'Additions-Deletions'!O8</f>
        <v>Isaac M</v>
      </c>
    </row>
    <row r="9" spans="1:15" ht="19.899999999999999" customHeight="1" x14ac:dyDescent="0.25">
      <c r="A9" s="167">
        <v>43525</v>
      </c>
      <c r="B9" s="200"/>
      <c r="C9" s="200" t="s">
        <v>100</v>
      </c>
      <c r="D9" s="201" t="s">
        <v>144</v>
      </c>
      <c r="E9" s="202">
        <v>-48.2</v>
      </c>
      <c r="F9" s="202">
        <v>112</v>
      </c>
      <c r="G9" s="133">
        <f t="shared" ref="G9:G34" si="0">(F9*E9)</f>
        <v>-5398.4000000000005</v>
      </c>
      <c r="H9" s="134">
        <v>1E-4</v>
      </c>
      <c r="I9" s="133">
        <f>E9*H9</f>
        <v>-4.8200000000000005E-3</v>
      </c>
      <c r="J9" s="155">
        <f t="shared" ref="J9:J34" si="1">IF(E9=0,0,J8+E9)</f>
        <v>7547.8</v>
      </c>
      <c r="K9" s="156">
        <f t="shared" ref="K9:K34" si="2">IF(L9=0,0,ROUND(L9/J9,2))</f>
        <v>142.19</v>
      </c>
      <c r="L9" s="157">
        <f t="shared" ref="L9:L34" si="3">IF(G9=0,0,L8+G9)</f>
        <v>1073229.52</v>
      </c>
      <c r="M9" s="155">
        <f t="shared" ref="M9:M34" si="4">IF(N9=0,0,ROUND(N9/J9,2))</f>
        <v>7.58</v>
      </c>
      <c r="N9" s="157">
        <f t="shared" ref="N9:N34" si="5">IF(I9=0,0,N8+I9)</f>
        <v>57179.995179999998</v>
      </c>
      <c r="O9" s="169" t="s">
        <v>255</v>
      </c>
    </row>
    <row r="10" spans="1:15" ht="19.899999999999999" customHeight="1" x14ac:dyDescent="0.25">
      <c r="A10" s="167">
        <v>43525</v>
      </c>
      <c r="B10" s="200"/>
      <c r="C10" s="200" t="s">
        <v>100</v>
      </c>
      <c r="D10" s="136" t="s">
        <v>143</v>
      </c>
      <c r="E10" s="134">
        <v>-28</v>
      </c>
      <c r="F10" s="134">
        <v>159.5</v>
      </c>
      <c r="G10" s="133">
        <f t="shared" si="0"/>
        <v>-4466</v>
      </c>
      <c r="H10" s="134">
        <v>1E-4</v>
      </c>
      <c r="I10" s="133">
        <f t="shared" ref="I10:I34" si="6">(H10*E10)</f>
        <v>-2.8E-3</v>
      </c>
      <c r="J10" s="155">
        <f t="shared" si="1"/>
        <v>7519.8</v>
      </c>
      <c r="K10" s="156">
        <f t="shared" si="2"/>
        <v>142.13</v>
      </c>
      <c r="L10" s="157">
        <f t="shared" si="3"/>
        <v>1068763.52</v>
      </c>
      <c r="M10" s="155">
        <f t="shared" si="4"/>
        <v>7.6</v>
      </c>
      <c r="N10" s="157">
        <f t="shared" si="5"/>
        <v>57179.992379999996</v>
      </c>
      <c r="O10" s="169" t="str">
        <f>IF(D10="","",O9)</f>
        <v>IM</v>
      </c>
    </row>
    <row r="11" spans="1:15" ht="19.899999999999999" customHeight="1" x14ac:dyDescent="0.25">
      <c r="A11" s="167">
        <v>43525</v>
      </c>
      <c r="B11" s="200"/>
      <c r="C11" s="200" t="s">
        <v>100</v>
      </c>
      <c r="D11" s="136" t="s">
        <v>254</v>
      </c>
      <c r="E11" s="134">
        <v>-15</v>
      </c>
      <c r="F11" s="134">
        <v>159.5</v>
      </c>
      <c r="G11" s="133">
        <f t="shared" si="0"/>
        <v>-2392.5</v>
      </c>
      <c r="H11" s="134">
        <v>1E-4</v>
      </c>
      <c r="I11" s="133">
        <f t="shared" si="6"/>
        <v>-1.5E-3</v>
      </c>
      <c r="J11" s="155">
        <f t="shared" si="1"/>
        <v>7504.8</v>
      </c>
      <c r="K11" s="156">
        <f t="shared" si="2"/>
        <v>142.09</v>
      </c>
      <c r="L11" s="157">
        <f t="shared" si="3"/>
        <v>1066371.02</v>
      </c>
      <c r="M11" s="155">
        <f t="shared" si="4"/>
        <v>7.62</v>
      </c>
      <c r="N11" s="157">
        <f t="shared" si="5"/>
        <v>57179.990879999998</v>
      </c>
      <c r="O11" s="169" t="str">
        <f t="shared" ref="O11:O34" si="7">IF(D11="","",O10)</f>
        <v>IM</v>
      </c>
    </row>
    <row r="12" spans="1:15" ht="19.899999999999999" customHeight="1" x14ac:dyDescent="0.25">
      <c r="A12" s="167">
        <v>43525</v>
      </c>
      <c r="B12" s="200" t="s">
        <v>100</v>
      </c>
      <c r="C12" s="200"/>
      <c r="D12" s="201" t="s">
        <v>145</v>
      </c>
      <c r="E12" s="202">
        <v>171.2</v>
      </c>
      <c r="F12" s="202">
        <v>102</v>
      </c>
      <c r="G12" s="133">
        <f t="shared" si="0"/>
        <v>17462.399999999998</v>
      </c>
      <c r="H12" s="134">
        <v>1E-4</v>
      </c>
      <c r="I12" s="133">
        <f t="shared" si="6"/>
        <v>1.712E-2</v>
      </c>
      <c r="J12" s="155">
        <f t="shared" si="1"/>
        <v>7676</v>
      </c>
      <c r="K12" s="156">
        <f t="shared" si="2"/>
        <v>141.19999999999999</v>
      </c>
      <c r="L12" s="157">
        <f t="shared" si="3"/>
        <v>1083833.42</v>
      </c>
      <c r="M12" s="155">
        <f t="shared" si="4"/>
        <v>7.45</v>
      </c>
      <c r="N12" s="157">
        <f t="shared" si="5"/>
        <v>57180.007999999994</v>
      </c>
      <c r="O12" s="169" t="str">
        <f t="shared" si="7"/>
        <v>IM</v>
      </c>
    </row>
    <row r="13" spans="1:15" ht="19.899999999999999" customHeight="1" x14ac:dyDescent="0.25">
      <c r="A13" s="167">
        <v>43525</v>
      </c>
      <c r="B13" s="135" t="s">
        <v>100</v>
      </c>
      <c r="C13" s="135"/>
      <c r="D13" s="136" t="s">
        <v>146</v>
      </c>
      <c r="E13" s="134">
        <v>96</v>
      </c>
      <c r="F13" s="134">
        <v>102</v>
      </c>
      <c r="G13" s="133">
        <f t="shared" si="0"/>
        <v>9792</v>
      </c>
      <c r="H13" s="134">
        <v>1E-4</v>
      </c>
      <c r="I13" s="133">
        <f t="shared" si="6"/>
        <v>9.6000000000000009E-3</v>
      </c>
      <c r="J13" s="158">
        <f t="shared" si="1"/>
        <v>7772</v>
      </c>
      <c r="K13" s="159">
        <f t="shared" si="2"/>
        <v>140.71</v>
      </c>
      <c r="L13" s="160">
        <f t="shared" si="3"/>
        <v>1093625.42</v>
      </c>
      <c r="M13" s="158">
        <f t="shared" si="4"/>
        <v>7.36</v>
      </c>
      <c r="N13" s="160">
        <f t="shared" si="5"/>
        <v>57180.017599999992</v>
      </c>
      <c r="O13" s="169" t="str">
        <f t="shared" si="7"/>
        <v>IM</v>
      </c>
    </row>
    <row r="14" spans="1:15" ht="19.899999999999999" customHeight="1" x14ac:dyDescent="0.25">
      <c r="A14" s="171" t="str">
        <f t="shared" ref="A14:A34" si="8">IF(D14="","",A13)</f>
        <v/>
      </c>
      <c r="B14" s="135"/>
      <c r="C14" s="135"/>
      <c r="D14" s="136"/>
      <c r="E14" s="134"/>
      <c r="F14" s="134"/>
      <c r="G14" s="133">
        <f t="shared" si="0"/>
        <v>0</v>
      </c>
      <c r="H14" s="134"/>
      <c r="I14" s="133">
        <f t="shared" si="6"/>
        <v>0</v>
      </c>
      <c r="J14" s="158">
        <f t="shared" si="1"/>
        <v>0</v>
      </c>
      <c r="K14" s="159">
        <f t="shared" si="2"/>
        <v>0</v>
      </c>
      <c r="L14" s="160">
        <f t="shared" si="3"/>
        <v>0</v>
      </c>
      <c r="M14" s="158">
        <f t="shared" si="4"/>
        <v>0</v>
      </c>
      <c r="N14" s="160">
        <f t="shared" si="5"/>
        <v>0</v>
      </c>
      <c r="O14" s="169" t="str">
        <f t="shared" si="7"/>
        <v/>
      </c>
    </row>
    <row r="15" spans="1:15" ht="19.899999999999999" customHeight="1" x14ac:dyDescent="0.25">
      <c r="A15" s="171" t="str">
        <f t="shared" si="8"/>
        <v/>
      </c>
      <c r="B15" s="135"/>
      <c r="C15" s="135"/>
      <c r="D15" s="136"/>
      <c r="E15" s="134"/>
      <c r="F15" s="134"/>
      <c r="G15" s="133">
        <f t="shared" si="0"/>
        <v>0</v>
      </c>
      <c r="H15" s="134"/>
      <c r="I15" s="133">
        <f t="shared" si="6"/>
        <v>0</v>
      </c>
      <c r="J15" s="158">
        <f t="shared" si="1"/>
        <v>0</v>
      </c>
      <c r="K15" s="159">
        <f t="shared" si="2"/>
        <v>0</v>
      </c>
      <c r="L15" s="160">
        <f t="shared" si="3"/>
        <v>0</v>
      </c>
      <c r="M15" s="158">
        <f t="shared" si="4"/>
        <v>0</v>
      </c>
      <c r="N15" s="160">
        <f t="shared" si="5"/>
        <v>0</v>
      </c>
      <c r="O15" s="169" t="str">
        <f t="shared" si="7"/>
        <v/>
      </c>
    </row>
    <row r="16" spans="1:15" ht="19.899999999999999" customHeight="1" x14ac:dyDescent="0.25">
      <c r="A16" s="171" t="str">
        <f t="shared" si="8"/>
        <v/>
      </c>
      <c r="B16" s="135"/>
      <c r="C16" s="135"/>
      <c r="D16" s="136"/>
      <c r="E16" s="134"/>
      <c r="F16" s="134"/>
      <c r="G16" s="133">
        <f t="shared" si="0"/>
        <v>0</v>
      </c>
      <c r="H16" s="134"/>
      <c r="I16" s="133">
        <f t="shared" si="6"/>
        <v>0</v>
      </c>
      <c r="J16" s="158">
        <f t="shared" si="1"/>
        <v>0</v>
      </c>
      <c r="K16" s="159">
        <f t="shared" si="2"/>
        <v>0</v>
      </c>
      <c r="L16" s="160">
        <f t="shared" si="3"/>
        <v>0</v>
      </c>
      <c r="M16" s="158">
        <f t="shared" si="4"/>
        <v>0</v>
      </c>
      <c r="N16" s="160">
        <f t="shared" si="5"/>
        <v>0</v>
      </c>
      <c r="O16" s="169" t="str">
        <f t="shared" si="7"/>
        <v/>
      </c>
    </row>
    <row r="17" spans="1:15" ht="19.899999999999999" customHeight="1" x14ac:dyDescent="0.25">
      <c r="A17" s="171" t="str">
        <f t="shared" si="8"/>
        <v/>
      </c>
      <c r="B17" s="135"/>
      <c r="C17" s="135"/>
      <c r="D17" s="136"/>
      <c r="E17" s="134"/>
      <c r="F17" s="134"/>
      <c r="G17" s="133">
        <f t="shared" si="0"/>
        <v>0</v>
      </c>
      <c r="H17" s="134"/>
      <c r="I17" s="133">
        <f t="shared" si="6"/>
        <v>0</v>
      </c>
      <c r="J17" s="158">
        <f t="shared" si="1"/>
        <v>0</v>
      </c>
      <c r="K17" s="159">
        <f t="shared" si="2"/>
        <v>0</v>
      </c>
      <c r="L17" s="160">
        <f t="shared" si="3"/>
        <v>0</v>
      </c>
      <c r="M17" s="158">
        <f t="shared" si="4"/>
        <v>0</v>
      </c>
      <c r="N17" s="160">
        <f t="shared" si="5"/>
        <v>0</v>
      </c>
      <c r="O17" s="169" t="str">
        <f t="shared" si="7"/>
        <v/>
      </c>
    </row>
    <row r="18" spans="1:15" ht="19.899999999999999" customHeight="1" x14ac:dyDescent="0.25">
      <c r="A18" s="171" t="str">
        <f t="shared" si="8"/>
        <v/>
      </c>
      <c r="B18" s="135"/>
      <c r="C18" s="135"/>
      <c r="D18" s="136"/>
      <c r="E18" s="134"/>
      <c r="F18" s="134"/>
      <c r="G18" s="133">
        <f t="shared" si="0"/>
        <v>0</v>
      </c>
      <c r="H18" s="134"/>
      <c r="I18" s="133">
        <f t="shared" si="6"/>
        <v>0</v>
      </c>
      <c r="J18" s="126">
        <f t="shared" si="1"/>
        <v>0</v>
      </c>
      <c r="K18" s="127">
        <f t="shared" si="2"/>
        <v>0</v>
      </c>
      <c r="L18" s="128">
        <f t="shared" si="3"/>
        <v>0</v>
      </c>
      <c r="M18" s="126">
        <f t="shared" si="4"/>
        <v>0</v>
      </c>
      <c r="N18" s="128">
        <f t="shared" si="5"/>
        <v>0</v>
      </c>
      <c r="O18" s="169" t="str">
        <f t="shared" si="7"/>
        <v/>
      </c>
    </row>
    <row r="19" spans="1:15" ht="19.899999999999999" customHeight="1" x14ac:dyDescent="0.25">
      <c r="A19" s="171" t="str">
        <f t="shared" si="8"/>
        <v/>
      </c>
      <c r="B19" s="135"/>
      <c r="C19" s="135"/>
      <c r="D19" s="136"/>
      <c r="E19" s="134"/>
      <c r="F19" s="134"/>
      <c r="G19" s="133">
        <f t="shared" si="0"/>
        <v>0</v>
      </c>
      <c r="H19" s="134"/>
      <c r="I19" s="133">
        <f t="shared" si="6"/>
        <v>0</v>
      </c>
      <c r="J19" s="126">
        <f t="shared" si="1"/>
        <v>0</v>
      </c>
      <c r="K19" s="127">
        <f t="shared" si="2"/>
        <v>0</v>
      </c>
      <c r="L19" s="128">
        <f t="shared" si="3"/>
        <v>0</v>
      </c>
      <c r="M19" s="126">
        <f t="shared" si="4"/>
        <v>0</v>
      </c>
      <c r="N19" s="128">
        <f t="shared" si="5"/>
        <v>0</v>
      </c>
      <c r="O19" s="169" t="str">
        <f t="shared" si="7"/>
        <v/>
      </c>
    </row>
    <row r="20" spans="1:15" ht="19.899999999999999" customHeight="1" x14ac:dyDescent="0.25">
      <c r="A20" s="171" t="str">
        <f t="shared" si="8"/>
        <v/>
      </c>
      <c r="B20" s="135"/>
      <c r="C20" s="135"/>
      <c r="D20" s="136"/>
      <c r="E20" s="134"/>
      <c r="F20" s="134"/>
      <c r="G20" s="133">
        <f t="shared" si="0"/>
        <v>0</v>
      </c>
      <c r="H20" s="134"/>
      <c r="I20" s="133">
        <f t="shared" si="6"/>
        <v>0</v>
      </c>
      <c r="J20" s="126">
        <f t="shared" si="1"/>
        <v>0</v>
      </c>
      <c r="K20" s="127">
        <f t="shared" si="2"/>
        <v>0</v>
      </c>
      <c r="L20" s="128">
        <f t="shared" si="3"/>
        <v>0</v>
      </c>
      <c r="M20" s="126">
        <f t="shared" si="4"/>
        <v>0</v>
      </c>
      <c r="N20" s="128">
        <f t="shared" si="5"/>
        <v>0</v>
      </c>
      <c r="O20" s="169" t="str">
        <f t="shared" si="7"/>
        <v/>
      </c>
    </row>
    <row r="21" spans="1:15" ht="19.899999999999999" customHeight="1" x14ac:dyDescent="0.25">
      <c r="A21" s="171" t="str">
        <f t="shared" si="8"/>
        <v/>
      </c>
      <c r="B21" s="135"/>
      <c r="C21" s="135"/>
      <c r="D21" s="136"/>
      <c r="E21" s="134"/>
      <c r="F21" s="134"/>
      <c r="G21" s="133">
        <f t="shared" si="0"/>
        <v>0</v>
      </c>
      <c r="H21" s="134"/>
      <c r="I21" s="133">
        <f t="shared" si="6"/>
        <v>0</v>
      </c>
      <c r="J21" s="126">
        <f t="shared" si="1"/>
        <v>0</v>
      </c>
      <c r="K21" s="127">
        <f t="shared" si="2"/>
        <v>0</v>
      </c>
      <c r="L21" s="128">
        <f t="shared" si="3"/>
        <v>0</v>
      </c>
      <c r="M21" s="126">
        <f t="shared" si="4"/>
        <v>0</v>
      </c>
      <c r="N21" s="128">
        <f t="shared" si="5"/>
        <v>0</v>
      </c>
      <c r="O21" s="169" t="str">
        <f t="shared" si="7"/>
        <v/>
      </c>
    </row>
    <row r="22" spans="1:15" ht="19.899999999999999" customHeight="1" x14ac:dyDescent="0.25">
      <c r="A22" s="171" t="str">
        <f t="shared" si="8"/>
        <v/>
      </c>
      <c r="B22" s="135"/>
      <c r="C22" s="135"/>
      <c r="D22" s="136"/>
      <c r="E22" s="134"/>
      <c r="F22" s="134"/>
      <c r="G22" s="133">
        <f t="shared" si="0"/>
        <v>0</v>
      </c>
      <c r="H22" s="134"/>
      <c r="I22" s="133">
        <f t="shared" si="6"/>
        <v>0</v>
      </c>
      <c r="J22" s="126">
        <f t="shared" si="1"/>
        <v>0</v>
      </c>
      <c r="K22" s="127">
        <f t="shared" si="2"/>
        <v>0</v>
      </c>
      <c r="L22" s="128">
        <f t="shared" si="3"/>
        <v>0</v>
      </c>
      <c r="M22" s="126">
        <f t="shared" si="4"/>
        <v>0</v>
      </c>
      <c r="N22" s="128">
        <f t="shared" si="5"/>
        <v>0</v>
      </c>
      <c r="O22" s="169" t="str">
        <f t="shared" si="7"/>
        <v/>
      </c>
    </row>
    <row r="23" spans="1:15" ht="19.899999999999999" customHeight="1" x14ac:dyDescent="0.25">
      <c r="A23" s="171" t="str">
        <f t="shared" si="8"/>
        <v/>
      </c>
      <c r="B23" s="135"/>
      <c r="C23" s="135"/>
      <c r="D23" s="136"/>
      <c r="E23" s="134"/>
      <c r="F23" s="134"/>
      <c r="G23" s="133">
        <f t="shared" si="0"/>
        <v>0</v>
      </c>
      <c r="H23" s="134"/>
      <c r="I23" s="133">
        <f t="shared" si="6"/>
        <v>0</v>
      </c>
      <c r="J23" s="126">
        <f t="shared" si="1"/>
        <v>0</v>
      </c>
      <c r="K23" s="127">
        <f t="shared" si="2"/>
        <v>0</v>
      </c>
      <c r="L23" s="128">
        <f t="shared" si="3"/>
        <v>0</v>
      </c>
      <c r="M23" s="126">
        <f t="shared" si="4"/>
        <v>0</v>
      </c>
      <c r="N23" s="128">
        <f t="shared" si="5"/>
        <v>0</v>
      </c>
      <c r="O23" s="169" t="str">
        <f t="shared" si="7"/>
        <v/>
      </c>
    </row>
    <row r="24" spans="1:15" ht="19.899999999999999" customHeight="1" x14ac:dyDescent="0.25">
      <c r="A24" s="171" t="str">
        <f t="shared" si="8"/>
        <v/>
      </c>
      <c r="B24" s="135"/>
      <c r="C24" s="135"/>
      <c r="D24" s="136"/>
      <c r="E24" s="134"/>
      <c r="F24" s="134"/>
      <c r="G24" s="133">
        <f t="shared" si="0"/>
        <v>0</v>
      </c>
      <c r="H24" s="134"/>
      <c r="I24" s="133">
        <f t="shared" si="6"/>
        <v>0</v>
      </c>
      <c r="J24" s="126">
        <f t="shared" si="1"/>
        <v>0</v>
      </c>
      <c r="K24" s="127">
        <f t="shared" si="2"/>
        <v>0</v>
      </c>
      <c r="L24" s="128">
        <f t="shared" si="3"/>
        <v>0</v>
      </c>
      <c r="M24" s="126">
        <f t="shared" si="4"/>
        <v>0</v>
      </c>
      <c r="N24" s="128">
        <f t="shared" si="5"/>
        <v>0</v>
      </c>
      <c r="O24" s="169" t="str">
        <f t="shared" si="7"/>
        <v/>
      </c>
    </row>
    <row r="25" spans="1:15" ht="19.899999999999999" customHeight="1" x14ac:dyDescent="0.25">
      <c r="A25" s="171" t="str">
        <f t="shared" si="8"/>
        <v/>
      </c>
      <c r="B25" s="135"/>
      <c r="C25" s="135"/>
      <c r="D25" s="136"/>
      <c r="E25" s="134"/>
      <c r="F25" s="134"/>
      <c r="G25" s="133">
        <f t="shared" si="0"/>
        <v>0</v>
      </c>
      <c r="H25" s="134"/>
      <c r="I25" s="133">
        <f t="shared" si="6"/>
        <v>0</v>
      </c>
      <c r="J25" s="126">
        <f t="shared" si="1"/>
        <v>0</v>
      </c>
      <c r="K25" s="127">
        <f t="shared" si="2"/>
        <v>0</v>
      </c>
      <c r="L25" s="128">
        <f t="shared" si="3"/>
        <v>0</v>
      </c>
      <c r="M25" s="126">
        <f t="shared" si="4"/>
        <v>0</v>
      </c>
      <c r="N25" s="128">
        <f t="shared" si="5"/>
        <v>0</v>
      </c>
      <c r="O25" s="169" t="str">
        <f t="shared" si="7"/>
        <v/>
      </c>
    </row>
    <row r="26" spans="1:15" ht="19.899999999999999" customHeight="1" x14ac:dyDescent="0.25">
      <c r="A26" s="171" t="str">
        <f t="shared" si="8"/>
        <v/>
      </c>
      <c r="B26" s="135"/>
      <c r="C26" s="135"/>
      <c r="D26" s="136"/>
      <c r="E26" s="134"/>
      <c r="F26" s="134"/>
      <c r="G26" s="133">
        <f t="shared" si="0"/>
        <v>0</v>
      </c>
      <c r="H26" s="134"/>
      <c r="I26" s="133">
        <f t="shared" si="6"/>
        <v>0</v>
      </c>
      <c r="J26" s="126">
        <f t="shared" si="1"/>
        <v>0</v>
      </c>
      <c r="K26" s="127">
        <f t="shared" si="2"/>
        <v>0</v>
      </c>
      <c r="L26" s="128">
        <f t="shared" si="3"/>
        <v>0</v>
      </c>
      <c r="M26" s="126">
        <f t="shared" si="4"/>
        <v>0</v>
      </c>
      <c r="N26" s="128">
        <f t="shared" si="5"/>
        <v>0</v>
      </c>
      <c r="O26" s="169" t="str">
        <f t="shared" si="7"/>
        <v/>
      </c>
    </row>
    <row r="27" spans="1:15" ht="19.899999999999999" customHeight="1" x14ac:dyDescent="0.25">
      <c r="A27" s="171" t="str">
        <f t="shared" si="8"/>
        <v/>
      </c>
      <c r="B27" s="135"/>
      <c r="C27" s="135"/>
      <c r="D27" s="136"/>
      <c r="E27" s="134"/>
      <c r="F27" s="134"/>
      <c r="G27" s="133">
        <f t="shared" si="0"/>
        <v>0</v>
      </c>
      <c r="H27" s="134"/>
      <c r="I27" s="133">
        <f t="shared" si="6"/>
        <v>0</v>
      </c>
      <c r="J27" s="126">
        <f t="shared" si="1"/>
        <v>0</v>
      </c>
      <c r="K27" s="127">
        <f t="shared" si="2"/>
        <v>0</v>
      </c>
      <c r="L27" s="128">
        <f t="shared" si="3"/>
        <v>0</v>
      </c>
      <c r="M27" s="126">
        <f t="shared" si="4"/>
        <v>0</v>
      </c>
      <c r="N27" s="128">
        <f t="shared" si="5"/>
        <v>0</v>
      </c>
      <c r="O27" s="169" t="str">
        <f t="shared" si="7"/>
        <v/>
      </c>
    </row>
    <row r="28" spans="1:15" ht="19.899999999999999" customHeight="1" x14ac:dyDescent="0.25">
      <c r="A28" s="171" t="str">
        <f t="shared" si="8"/>
        <v/>
      </c>
      <c r="B28" s="135"/>
      <c r="C28" s="135"/>
      <c r="D28" s="136"/>
      <c r="E28" s="134"/>
      <c r="F28" s="134"/>
      <c r="G28" s="133">
        <f t="shared" si="0"/>
        <v>0</v>
      </c>
      <c r="H28" s="134"/>
      <c r="I28" s="133">
        <f t="shared" si="6"/>
        <v>0</v>
      </c>
      <c r="J28" s="126">
        <f t="shared" si="1"/>
        <v>0</v>
      </c>
      <c r="K28" s="127">
        <f t="shared" si="2"/>
        <v>0</v>
      </c>
      <c r="L28" s="128">
        <f t="shared" si="3"/>
        <v>0</v>
      </c>
      <c r="M28" s="126">
        <f t="shared" si="4"/>
        <v>0</v>
      </c>
      <c r="N28" s="128">
        <f t="shared" si="5"/>
        <v>0</v>
      </c>
      <c r="O28" s="169" t="str">
        <f t="shared" si="7"/>
        <v/>
      </c>
    </row>
    <row r="29" spans="1:15" ht="19.899999999999999" customHeight="1" x14ac:dyDescent="0.25">
      <c r="A29" s="171" t="str">
        <f t="shared" si="8"/>
        <v/>
      </c>
      <c r="B29" s="135"/>
      <c r="C29" s="135"/>
      <c r="D29" s="136"/>
      <c r="E29" s="134"/>
      <c r="F29" s="134"/>
      <c r="G29" s="133">
        <f t="shared" si="0"/>
        <v>0</v>
      </c>
      <c r="H29" s="134"/>
      <c r="I29" s="133">
        <f t="shared" si="6"/>
        <v>0</v>
      </c>
      <c r="J29" s="126">
        <f t="shared" si="1"/>
        <v>0</v>
      </c>
      <c r="K29" s="127">
        <f t="shared" si="2"/>
        <v>0</v>
      </c>
      <c r="L29" s="128">
        <f t="shared" si="3"/>
        <v>0</v>
      </c>
      <c r="M29" s="126">
        <f t="shared" si="4"/>
        <v>0</v>
      </c>
      <c r="N29" s="128">
        <f t="shared" si="5"/>
        <v>0</v>
      </c>
      <c r="O29" s="169" t="str">
        <f t="shared" si="7"/>
        <v/>
      </c>
    </row>
    <row r="30" spans="1:15" ht="19.899999999999999" customHeight="1" x14ac:dyDescent="0.25">
      <c r="A30" s="171" t="str">
        <f t="shared" si="8"/>
        <v/>
      </c>
      <c r="B30" s="135"/>
      <c r="C30" s="135"/>
      <c r="D30" s="136"/>
      <c r="E30" s="134"/>
      <c r="F30" s="134"/>
      <c r="G30" s="133">
        <f t="shared" si="0"/>
        <v>0</v>
      </c>
      <c r="H30" s="134"/>
      <c r="I30" s="133">
        <f t="shared" si="6"/>
        <v>0</v>
      </c>
      <c r="J30" s="126">
        <f t="shared" si="1"/>
        <v>0</v>
      </c>
      <c r="K30" s="127">
        <f t="shared" si="2"/>
        <v>0</v>
      </c>
      <c r="L30" s="128">
        <f t="shared" si="3"/>
        <v>0</v>
      </c>
      <c r="M30" s="126">
        <f t="shared" si="4"/>
        <v>0</v>
      </c>
      <c r="N30" s="128">
        <f t="shared" si="5"/>
        <v>0</v>
      </c>
      <c r="O30" s="169" t="str">
        <f t="shared" si="7"/>
        <v/>
      </c>
    </row>
    <row r="31" spans="1:15" ht="19.899999999999999" customHeight="1" x14ac:dyDescent="0.25">
      <c r="A31" s="171" t="str">
        <f t="shared" si="8"/>
        <v/>
      </c>
      <c r="B31" s="135"/>
      <c r="C31" s="135"/>
      <c r="D31" s="136"/>
      <c r="E31" s="134"/>
      <c r="F31" s="134"/>
      <c r="G31" s="133">
        <f t="shared" si="0"/>
        <v>0</v>
      </c>
      <c r="H31" s="134"/>
      <c r="I31" s="133">
        <f t="shared" si="6"/>
        <v>0</v>
      </c>
      <c r="J31" s="126">
        <f t="shared" si="1"/>
        <v>0</v>
      </c>
      <c r="K31" s="127">
        <f t="shared" si="2"/>
        <v>0</v>
      </c>
      <c r="L31" s="128">
        <f t="shared" si="3"/>
        <v>0</v>
      </c>
      <c r="M31" s="126">
        <f t="shared" si="4"/>
        <v>0</v>
      </c>
      <c r="N31" s="128">
        <f t="shared" si="5"/>
        <v>0</v>
      </c>
      <c r="O31" s="169" t="str">
        <f t="shared" si="7"/>
        <v/>
      </c>
    </row>
    <row r="32" spans="1:15" ht="19.899999999999999" customHeight="1" x14ac:dyDescent="0.25">
      <c r="A32" s="171" t="str">
        <f t="shared" si="8"/>
        <v/>
      </c>
      <c r="B32" s="135"/>
      <c r="C32" s="135"/>
      <c r="D32" s="136"/>
      <c r="E32" s="134"/>
      <c r="F32" s="134"/>
      <c r="G32" s="133">
        <f t="shared" si="0"/>
        <v>0</v>
      </c>
      <c r="H32" s="134"/>
      <c r="I32" s="133">
        <f t="shared" si="6"/>
        <v>0</v>
      </c>
      <c r="J32" s="126">
        <f t="shared" si="1"/>
        <v>0</v>
      </c>
      <c r="K32" s="127">
        <f t="shared" si="2"/>
        <v>0</v>
      </c>
      <c r="L32" s="128">
        <f t="shared" si="3"/>
        <v>0</v>
      </c>
      <c r="M32" s="126">
        <f t="shared" si="4"/>
        <v>0</v>
      </c>
      <c r="N32" s="128">
        <f t="shared" si="5"/>
        <v>0</v>
      </c>
      <c r="O32" s="169" t="str">
        <f t="shared" si="7"/>
        <v/>
      </c>
    </row>
    <row r="33" spans="1:15" ht="19.899999999999999" customHeight="1" x14ac:dyDescent="0.25">
      <c r="A33" s="171" t="str">
        <f t="shared" si="8"/>
        <v/>
      </c>
      <c r="B33" s="135"/>
      <c r="C33" s="135"/>
      <c r="D33" s="136"/>
      <c r="E33" s="134"/>
      <c r="F33" s="134"/>
      <c r="G33" s="133">
        <f t="shared" si="0"/>
        <v>0</v>
      </c>
      <c r="H33" s="134"/>
      <c r="I33" s="133">
        <f t="shared" si="6"/>
        <v>0</v>
      </c>
      <c r="J33" s="126">
        <f t="shared" si="1"/>
        <v>0</v>
      </c>
      <c r="K33" s="127">
        <f t="shared" si="2"/>
        <v>0</v>
      </c>
      <c r="L33" s="128">
        <f t="shared" si="3"/>
        <v>0</v>
      </c>
      <c r="M33" s="126">
        <f t="shared" si="4"/>
        <v>0</v>
      </c>
      <c r="N33" s="128">
        <f t="shared" si="5"/>
        <v>0</v>
      </c>
      <c r="O33" s="169" t="str">
        <f t="shared" si="7"/>
        <v/>
      </c>
    </row>
    <row r="34" spans="1:15" ht="19.899999999999999" customHeight="1" thickBot="1" x14ac:dyDescent="0.3">
      <c r="A34" s="171" t="str">
        <f t="shared" si="8"/>
        <v/>
      </c>
      <c r="B34" s="137"/>
      <c r="C34" s="137"/>
      <c r="D34" s="138"/>
      <c r="E34" s="139"/>
      <c r="F34" s="139"/>
      <c r="G34" s="140">
        <f t="shared" si="0"/>
        <v>0</v>
      </c>
      <c r="H34" s="139"/>
      <c r="I34" s="140">
        <f t="shared" si="6"/>
        <v>0</v>
      </c>
      <c r="J34" s="126">
        <f t="shared" si="1"/>
        <v>0</v>
      </c>
      <c r="K34" s="127">
        <f t="shared" si="2"/>
        <v>0</v>
      </c>
      <c r="L34" s="128">
        <f t="shared" si="3"/>
        <v>0</v>
      </c>
      <c r="M34" s="126">
        <f t="shared" si="4"/>
        <v>0</v>
      </c>
      <c r="N34" s="128">
        <f t="shared" si="5"/>
        <v>0</v>
      </c>
      <c r="O34" s="169" t="str">
        <f t="shared" si="7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20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121</v>
      </c>
      <c r="O39" s="168">
        <v>43130</v>
      </c>
    </row>
  </sheetData>
  <sheetProtection selectLockedCells="1"/>
  <mergeCells count="6">
    <mergeCell ref="A35:O35"/>
    <mergeCell ref="A1:G1"/>
    <mergeCell ref="H1:L1"/>
    <mergeCell ref="B2:C2"/>
    <mergeCell ref="J2:O3"/>
    <mergeCell ref="E8:I8"/>
  </mergeCells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transitionEvaluation="1">
    <pageSetUpPr fitToPage="1"/>
  </sheetPr>
  <dimension ref="A1:O39"/>
  <sheetViews>
    <sheetView showZeros="0" defaultGridColor="0" colorId="22" zoomScale="77" zoomScaleNormal="77" workbookViewId="0">
      <selection activeCell="A14" sqref="A14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4</v>
      </c>
      <c r="N1" s="173" t="s">
        <v>1</v>
      </c>
      <c r="O1" s="174">
        <v>6</v>
      </c>
    </row>
    <row r="2" spans="1:15" ht="19.899999999999999" customHeight="1" thickTop="1" x14ac:dyDescent="0.3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175" t="s">
        <v>56</v>
      </c>
      <c r="I2" s="176"/>
      <c r="J2" s="324" t="s">
        <v>149</v>
      </c>
      <c r="K2" s="325"/>
      <c r="L2" s="325"/>
      <c r="M2" s="325"/>
      <c r="N2" s="325"/>
      <c r="O2" s="326"/>
    </row>
    <row r="3" spans="1:15" ht="19.899999999999999" customHeight="1" thickBot="1" x14ac:dyDescent="0.35">
      <c r="A3" s="85"/>
      <c r="B3" s="86"/>
      <c r="C3" s="87"/>
      <c r="D3" s="88"/>
      <c r="E3" s="88"/>
      <c r="F3" s="88"/>
      <c r="G3" s="88"/>
      <c r="H3" s="177"/>
      <c r="I3" s="178"/>
      <c r="J3" s="327"/>
      <c r="K3" s="327"/>
      <c r="L3" s="327"/>
      <c r="M3" s="327"/>
      <c r="N3" s="327"/>
      <c r="O3" s="328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67">
        <f>'Actual Weight Record'!G4</f>
        <v>43952</v>
      </c>
      <c r="B8" s="123"/>
      <c r="C8" s="124"/>
      <c r="D8" s="154" t="s">
        <v>114</v>
      </c>
      <c r="E8" s="329" t="s">
        <v>71</v>
      </c>
      <c r="F8" s="330"/>
      <c r="G8" s="330"/>
      <c r="H8" s="330"/>
      <c r="I8" s="331"/>
      <c r="J8" s="155">
        <f>'Additions-Deletions'!J35</f>
        <v>7596</v>
      </c>
      <c r="K8" s="156">
        <f>'Additions-Deletions'!K35</f>
        <v>142</v>
      </c>
      <c r="L8" s="157">
        <f>'Additions-Deletions'!L35</f>
        <v>1078627.92</v>
      </c>
      <c r="M8" s="155">
        <f>'Additions-Deletions'!M8</f>
        <v>16.900000000000002</v>
      </c>
      <c r="N8" s="157">
        <f>'Additions-Deletions'!N35</f>
        <v>57180</v>
      </c>
      <c r="O8" s="179" t="str">
        <f>'Additions-Deletions'!O8</f>
        <v>Isaac M</v>
      </c>
    </row>
    <row r="9" spans="1:15" ht="19.899999999999999" customHeight="1" x14ac:dyDescent="0.25">
      <c r="A9" s="171">
        <v>43525</v>
      </c>
      <c r="B9" s="200"/>
      <c r="C9" s="200" t="s">
        <v>100</v>
      </c>
      <c r="D9" s="201" t="s">
        <v>147</v>
      </c>
      <c r="E9" s="202">
        <v>-21</v>
      </c>
      <c r="F9" s="202">
        <v>54</v>
      </c>
      <c r="G9" s="133">
        <f t="shared" ref="G9:G34" si="0">(F9*E9)</f>
        <v>-1134</v>
      </c>
      <c r="H9" s="134">
        <v>-45</v>
      </c>
      <c r="I9" s="133">
        <f>E9*H9</f>
        <v>945</v>
      </c>
      <c r="J9" s="155">
        <f t="shared" ref="J9:J34" si="1">IF(E9=0,0,J8+E9)</f>
        <v>7575</v>
      </c>
      <c r="K9" s="156">
        <f t="shared" ref="K9:K34" si="2">IF(L9=0,0,ROUND(L9/J9,2))</f>
        <v>142.24</v>
      </c>
      <c r="L9" s="157">
        <f t="shared" ref="L9:L34" si="3">IF(G9=0,0,L8+G9)</f>
        <v>1077493.92</v>
      </c>
      <c r="M9" s="155">
        <f t="shared" ref="M9:M34" si="4">IF(N9=0,0,ROUND(N9/J9,2))</f>
        <v>7.67</v>
      </c>
      <c r="N9" s="157">
        <f t="shared" ref="N9:N34" si="5">IF(I9=0,0,N8+I9)</f>
        <v>58125</v>
      </c>
      <c r="O9" s="169" t="s">
        <v>255</v>
      </c>
    </row>
    <row r="10" spans="1:15" ht="19.899999999999999" customHeight="1" x14ac:dyDescent="0.25">
      <c r="A10" s="171">
        <v>43525</v>
      </c>
      <c r="B10" s="200" t="s">
        <v>100</v>
      </c>
      <c r="C10" s="200"/>
      <c r="D10" s="201" t="s">
        <v>148</v>
      </c>
      <c r="E10" s="202">
        <v>33</v>
      </c>
      <c r="F10" s="202">
        <v>54</v>
      </c>
      <c r="G10" s="133">
        <f t="shared" si="0"/>
        <v>1782</v>
      </c>
      <c r="H10" s="134">
        <v>-45</v>
      </c>
      <c r="I10" s="133">
        <f t="shared" ref="I10:I34" si="6">(H10*E10)</f>
        <v>-1485</v>
      </c>
      <c r="J10" s="155">
        <f t="shared" si="1"/>
        <v>7608</v>
      </c>
      <c r="K10" s="156">
        <f t="shared" si="2"/>
        <v>141.86000000000001</v>
      </c>
      <c r="L10" s="157">
        <f t="shared" si="3"/>
        <v>1079275.92</v>
      </c>
      <c r="M10" s="155">
        <f t="shared" si="4"/>
        <v>7.44</v>
      </c>
      <c r="N10" s="157">
        <f t="shared" si="5"/>
        <v>56640</v>
      </c>
      <c r="O10" s="169" t="str">
        <f>IF(D10="","",O9)</f>
        <v>IM</v>
      </c>
    </row>
    <row r="11" spans="1:15" ht="19.899999999999999" customHeight="1" x14ac:dyDescent="0.25">
      <c r="A11" s="171" t="str">
        <f t="shared" ref="A11:A34" si="7">IF(D11="","",A10)</f>
        <v/>
      </c>
      <c r="B11" s="135"/>
      <c r="C11" s="135"/>
      <c r="D11" s="136"/>
      <c r="E11" s="134"/>
      <c r="F11" s="134"/>
      <c r="G11" s="133">
        <f t="shared" si="0"/>
        <v>0</v>
      </c>
      <c r="H11" s="134"/>
      <c r="I11" s="133">
        <f t="shared" si="6"/>
        <v>0</v>
      </c>
      <c r="J11" s="155">
        <f t="shared" si="1"/>
        <v>0</v>
      </c>
      <c r="K11" s="156">
        <f t="shared" si="2"/>
        <v>0</v>
      </c>
      <c r="L11" s="157">
        <f t="shared" si="3"/>
        <v>0</v>
      </c>
      <c r="M11" s="155">
        <f t="shared" si="4"/>
        <v>0</v>
      </c>
      <c r="N11" s="157">
        <f t="shared" si="5"/>
        <v>0</v>
      </c>
      <c r="O11" s="169" t="str">
        <f t="shared" ref="O11:O34" si="8">IF(D11="","",O10)</f>
        <v/>
      </c>
    </row>
    <row r="12" spans="1:15" ht="19.899999999999999" customHeight="1" x14ac:dyDescent="0.25">
      <c r="A12" s="171" t="str">
        <f t="shared" si="7"/>
        <v/>
      </c>
      <c r="B12" s="135"/>
      <c r="C12" s="135"/>
      <c r="D12" s="136"/>
      <c r="E12" s="134"/>
      <c r="F12" s="134"/>
      <c r="G12" s="133">
        <f t="shared" si="0"/>
        <v>0</v>
      </c>
      <c r="H12" s="134"/>
      <c r="I12" s="133">
        <f t="shared" si="6"/>
        <v>0</v>
      </c>
      <c r="J12" s="155">
        <f t="shared" si="1"/>
        <v>0</v>
      </c>
      <c r="K12" s="156">
        <f t="shared" si="2"/>
        <v>0</v>
      </c>
      <c r="L12" s="157">
        <f t="shared" si="3"/>
        <v>0</v>
      </c>
      <c r="M12" s="155">
        <f t="shared" si="4"/>
        <v>0</v>
      </c>
      <c r="N12" s="157">
        <f t="shared" si="5"/>
        <v>0</v>
      </c>
      <c r="O12" s="169" t="str">
        <f t="shared" si="8"/>
        <v/>
      </c>
    </row>
    <row r="13" spans="1:15" ht="19.899999999999999" customHeight="1" x14ac:dyDescent="0.25">
      <c r="A13" s="171" t="str">
        <f t="shared" si="7"/>
        <v/>
      </c>
      <c r="B13" s="135"/>
      <c r="C13" s="135"/>
      <c r="D13" s="136"/>
      <c r="E13" s="134"/>
      <c r="F13" s="134"/>
      <c r="G13" s="133">
        <f t="shared" si="0"/>
        <v>0</v>
      </c>
      <c r="H13" s="134"/>
      <c r="I13" s="133">
        <f t="shared" si="6"/>
        <v>0</v>
      </c>
      <c r="J13" s="158">
        <f t="shared" si="1"/>
        <v>0</v>
      </c>
      <c r="K13" s="159">
        <f t="shared" si="2"/>
        <v>0</v>
      </c>
      <c r="L13" s="160">
        <f t="shared" si="3"/>
        <v>0</v>
      </c>
      <c r="M13" s="158">
        <f t="shared" si="4"/>
        <v>0</v>
      </c>
      <c r="N13" s="160">
        <f t="shared" si="5"/>
        <v>0</v>
      </c>
      <c r="O13" s="169" t="str">
        <f t="shared" si="8"/>
        <v/>
      </c>
    </row>
    <row r="14" spans="1:15" ht="19.899999999999999" customHeight="1" x14ac:dyDescent="0.25">
      <c r="A14" s="171" t="str">
        <f t="shared" si="7"/>
        <v/>
      </c>
      <c r="B14" s="135"/>
      <c r="C14" s="135"/>
      <c r="D14" s="136"/>
      <c r="E14" s="134"/>
      <c r="F14" s="134"/>
      <c r="G14" s="133">
        <f t="shared" si="0"/>
        <v>0</v>
      </c>
      <c r="H14" s="134"/>
      <c r="I14" s="133">
        <f t="shared" si="6"/>
        <v>0</v>
      </c>
      <c r="J14" s="158">
        <f t="shared" si="1"/>
        <v>0</v>
      </c>
      <c r="K14" s="159">
        <f t="shared" si="2"/>
        <v>0</v>
      </c>
      <c r="L14" s="160">
        <f t="shared" si="3"/>
        <v>0</v>
      </c>
      <c r="M14" s="158">
        <f t="shared" si="4"/>
        <v>0</v>
      </c>
      <c r="N14" s="160">
        <f t="shared" si="5"/>
        <v>0</v>
      </c>
      <c r="O14" s="169" t="str">
        <f t="shared" si="8"/>
        <v/>
      </c>
    </row>
    <row r="15" spans="1:15" ht="19.899999999999999" customHeight="1" x14ac:dyDescent="0.25">
      <c r="A15" s="171" t="str">
        <f t="shared" si="7"/>
        <v/>
      </c>
      <c r="B15" s="135"/>
      <c r="C15" s="135"/>
      <c r="D15" s="136"/>
      <c r="E15" s="134"/>
      <c r="F15" s="134"/>
      <c r="G15" s="133">
        <f t="shared" si="0"/>
        <v>0</v>
      </c>
      <c r="H15" s="134"/>
      <c r="I15" s="133">
        <f t="shared" si="6"/>
        <v>0</v>
      </c>
      <c r="J15" s="158">
        <f t="shared" si="1"/>
        <v>0</v>
      </c>
      <c r="K15" s="159">
        <f t="shared" si="2"/>
        <v>0</v>
      </c>
      <c r="L15" s="160">
        <f t="shared" si="3"/>
        <v>0</v>
      </c>
      <c r="M15" s="158">
        <f t="shared" si="4"/>
        <v>0</v>
      </c>
      <c r="N15" s="160">
        <f t="shared" si="5"/>
        <v>0</v>
      </c>
      <c r="O15" s="169" t="str">
        <f t="shared" si="8"/>
        <v/>
      </c>
    </row>
    <row r="16" spans="1:15" ht="19.899999999999999" customHeight="1" x14ac:dyDescent="0.25">
      <c r="A16" s="171" t="str">
        <f t="shared" si="7"/>
        <v/>
      </c>
      <c r="B16" s="135"/>
      <c r="C16" s="135"/>
      <c r="D16" s="136"/>
      <c r="E16" s="134"/>
      <c r="F16" s="134"/>
      <c r="G16" s="133">
        <f t="shared" si="0"/>
        <v>0</v>
      </c>
      <c r="H16" s="134"/>
      <c r="I16" s="133">
        <f t="shared" si="6"/>
        <v>0</v>
      </c>
      <c r="J16" s="158">
        <f t="shared" si="1"/>
        <v>0</v>
      </c>
      <c r="K16" s="159">
        <f t="shared" si="2"/>
        <v>0</v>
      </c>
      <c r="L16" s="160">
        <f t="shared" si="3"/>
        <v>0</v>
      </c>
      <c r="M16" s="158">
        <f t="shared" si="4"/>
        <v>0</v>
      </c>
      <c r="N16" s="160">
        <f t="shared" si="5"/>
        <v>0</v>
      </c>
      <c r="O16" s="169" t="str">
        <f t="shared" si="8"/>
        <v/>
      </c>
    </row>
    <row r="17" spans="1:15" ht="19.899999999999999" customHeight="1" x14ac:dyDescent="0.25">
      <c r="A17" s="171" t="str">
        <f t="shared" si="7"/>
        <v/>
      </c>
      <c r="B17" s="135"/>
      <c r="C17" s="135"/>
      <c r="D17" s="136"/>
      <c r="E17" s="134"/>
      <c r="F17" s="134"/>
      <c r="G17" s="133">
        <f t="shared" si="0"/>
        <v>0</v>
      </c>
      <c r="H17" s="134"/>
      <c r="I17" s="133">
        <f t="shared" si="6"/>
        <v>0</v>
      </c>
      <c r="J17" s="158">
        <f t="shared" si="1"/>
        <v>0</v>
      </c>
      <c r="K17" s="159">
        <f t="shared" si="2"/>
        <v>0</v>
      </c>
      <c r="L17" s="160">
        <f t="shared" si="3"/>
        <v>0</v>
      </c>
      <c r="M17" s="158">
        <f t="shared" si="4"/>
        <v>0</v>
      </c>
      <c r="N17" s="160">
        <f t="shared" si="5"/>
        <v>0</v>
      </c>
      <c r="O17" s="169" t="str">
        <f t="shared" si="8"/>
        <v/>
      </c>
    </row>
    <row r="18" spans="1:15" ht="19.899999999999999" customHeight="1" x14ac:dyDescent="0.25">
      <c r="A18" s="171" t="str">
        <f t="shared" si="7"/>
        <v/>
      </c>
      <c r="B18" s="135"/>
      <c r="C18" s="135"/>
      <c r="D18" s="136"/>
      <c r="E18" s="134"/>
      <c r="F18" s="134"/>
      <c r="G18" s="133">
        <f t="shared" si="0"/>
        <v>0</v>
      </c>
      <c r="H18" s="134"/>
      <c r="I18" s="133">
        <f t="shared" si="6"/>
        <v>0</v>
      </c>
      <c r="J18" s="126">
        <f t="shared" si="1"/>
        <v>0</v>
      </c>
      <c r="K18" s="127">
        <f t="shared" si="2"/>
        <v>0</v>
      </c>
      <c r="L18" s="128">
        <f t="shared" si="3"/>
        <v>0</v>
      </c>
      <c r="M18" s="126">
        <f t="shared" si="4"/>
        <v>0</v>
      </c>
      <c r="N18" s="128">
        <f t="shared" si="5"/>
        <v>0</v>
      </c>
      <c r="O18" s="169" t="str">
        <f t="shared" si="8"/>
        <v/>
      </c>
    </row>
    <row r="19" spans="1:15" ht="19.899999999999999" customHeight="1" x14ac:dyDescent="0.25">
      <c r="A19" s="171" t="str">
        <f t="shared" si="7"/>
        <v/>
      </c>
      <c r="B19" s="135"/>
      <c r="C19" s="135"/>
      <c r="D19" s="136"/>
      <c r="E19" s="134"/>
      <c r="F19" s="134"/>
      <c r="G19" s="133">
        <f t="shared" si="0"/>
        <v>0</v>
      </c>
      <c r="H19" s="134"/>
      <c r="I19" s="133">
        <f t="shared" si="6"/>
        <v>0</v>
      </c>
      <c r="J19" s="126">
        <f t="shared" si="1"/>
        <v>0</v>
      </c>
      <c r="K19" s="127">
        <f t="shared" si="2"/>
        <v>0</v>
      </c>
      <c r="L19" s="128">
        <f t="shared" si="3"/>
        <v>0</v>
      </c>
      <c r="M19" s="126">
        <f t="shared" si="4"/>
        <v>0</v>
      </c>
      <c r="N19" s="128">
        <f t="shared" si="5"/>
        <v>0</v>
      </c>
      <c r="O19" s="169" t="str">
        <f t="shared" si="8"/>
        <v/>
      </c>
    </row>
    <row r="20" spans="1:15" ht="19.899999999999999" customHeight="1" x14ac:dyDescent="0.25">
      <c r="A20" s="171" t="str">
        <f t="shared" si="7"/>
        <v/>
      </c>
      <c r="B20" s="135"/>
      <c r="C20" s="135"/>
      <c r="D20" s="136"/>
      <c r="E20" s="134"/>
      <c r="F20" s="134"/>
      <c r="G20" s="133">
        <f t="shared" si="0"/>
        <v>0</v>
      </c>
      <c r="H20" s="134"/>
      <c r="I20" s="133">
        <f t="shared" si="6"/>
        <v>0</v>
      </c>
      <c r="J20" s="126">
        <f t="shared" si="1"/>
        <v>0</v>
      </c>
      <c r="K20" s="127">
        <f t="shared" si="2"/>
        <v>0</v>
      </c>
      <c r="L20" s="128">
        <f t="shared" si="3"/>
        <v>0</v>
      </c>
      <c r="M20" s="126">
        <f t="shared" si="4"/>
        <v>0</v>
      </c>
      <c r="N20" s="128">
        <f t="shared" si="5"/>
        <v>0</v>
      </c>
      <c r="O20" s="169" t="str">
        <f t="shared" si="8"/>
        <v/>
      </c>
    </row>
    <row r="21" spans="1:15" ht="19.899999999999999" customHeight="1" x14ac:dyDescent="0.25">
      <c r="A21" s="171" t="str">
        <f t="shared" si="7"/>
        <v/>
      </c>
      <c r="B21" s="135"/>
      <c r="C21" s="135"/>
      <c r="D21" s="136"/>
      <c r="E21" s="134"/>
      <c r="F21" s="134"/>
      <c r="G21" s="133">
        <f t="shared" si="0"/>
        <v>0</v>
      </c>
      <c r="H21" s="134"/>
      <c r="I21" s="133">
        <f t="shared" si="6"/>
        <v>0</v>
      </c>
      <c r="J21" s="126">
        <f t="shared" si="1"/>
        <v>0</v>
      </c>
      <c r="K21" s="127">
        <f t="shared" si="2"/>
        <v>0</v>
      </c>
      <c r="L21" s="128">
        <f t="shared" si="3"/>
        <v>0</v>
      </c>
      <c r="M21" s="126">
        <f t="shared" si="4"/>
        <v>0</v>
      </c>
      <c r="N21" s="128">
        <f t="shared" si="5"/>
        <v>0</v>
      </c>
      <c r="O21" s="169" t="str">
        <f t="shared" si="8"/>
        <v/>
      </c>
    </row>
    <row r="22" spans="1:15" ht="19.899999999999999" customHeight="1" x14ac:dyDescent="0.25">
      <c r="A22" s="171" t="str">
        <f t="shared" si="7"/>
        <v/>
      </c>
      <c r="B22" s="135"/>
      <c r="C22" s="135"/>
      <c r="D22" s="136"/>
      <c r="E22" s="134"/>
      <c r="F22" s="134"/>
      <c r="G22" s="133">
        <f t="shared" si="0"/>
        <v>0</v>
      </c>
      <c r="H22" s="134"/>
      <c r="I22" s="133">
        <f t="shared" si="6"/>
        <v>0</v>
      </c>
      <c r="J22" s="126">
        <f t="shared" si="1"/>
        <v>0</v>
      </c>
      <c r="K22" s="127">
        <f t="shared" si="2"/>
        <v>0</v>
      </c>
      <c r="L22" s="128">
        <f t="shared" si="3"/>
        <v>0</v>
      </c>
      <c r="M22" s="126">
        <f t="shared" si="4"/>
        <v>0</v>
      </c>
      <c r="N22" s="128">
        <f t="shared" si="5"/>
        <v>0</v>
      </c>
      <c r="O22" s="169" t="str">
        <f t="shared" si="8"/>
        <v/>
      </c>
    </row>
    <row r="23" spans="1:15" ht="19.899999999999999" customHeight="1" x14ac:dyDescent="0.25">
      <c r="A23" s="171" t="str">
        <f t="shared" si="7"/>
        <v/>
      </c>
      <c r="B23" s="135"/>
      <c r="C23" s="135"/>
      <c r="D23" s="136"/>
      <c r="E23" s="134"/>
      <c r="F23" s="134"/>
      <c r="G23" s="133">
        <f t="shared" si="0"/>
        <v>0</v>
      </c>
      <c r="H23" s="134"/>
      <c r="I23" s="133">
        <f t="shared" si="6"/>
        <v>0</v>
      </c>
      <c r="J23" s="126">
        <f t="shared" si="1"/>
        <v>0</v>
      </c>
      <c r="K23" s="127">
        <f t="shared" si="2"/>
        <v>0</v>
      </c>
      <c r="L23" s="128">
        <f t="shared" si="3"/>
        <v>0</v>
      </c>
      <c r="M23" s="126">
        <f t="shared" si="4"/>
        <v>0</v>
      </c>
      <c r="N23" s="128">
        <f t="shared" si="5"/>
        <v>0</v>
      </c>
      <c r="O23" s="169" t="str">
        <f t="shared" si="8"/>
        <v/>
      </c>
    </row>
    <row r="24" spans="1:15" ht="19.899999999999999" customHeight="1" x14ac:dyDescent="0.25">
      <c r="A24" s="171" t="str">
        <f t="shared" si="7"/>
        <v/>
      </c>
      <c r="B24" s="135"/>
      <c r="C24" s="135"/>
      <c r="D24" s="136"/>
      <c r="E24" s="134"/>
      <c r="F24" s="134"/>
      <c r="G24" s="133">
        <f t="shared" si="0"/>
        <v>0</v>
      </c>
      <c r="H24" s="134"/>
      <c r="I24" s="133">
        <f t="shared" si="6"/>
        <v>0</v>
      </c>
      <c r="J24" s="126">
        <f t="shared" si="1"/>
        <v>0</v>
      </c>
      <c r="K24" s="127">
        <f t="shared" si="2"/>
        <v>0</v>
      </c>
      <c r="L24" s="128">
        <f t="shared" si="3"/>
        <v>0</v>
      </c>
      <c r="M24" s="126">
        <f t="shared" si="4"/>
        <v>0</v>
      </c>
      <c r="N24" s="128">
        <f t="shared" si="5"/>
        <v>0</v>
      </c>
      <c r="O24" s="169" t="str">
        <f t="shared" si="8"/>
        <v/>
      </c>
    </row>
    <row r="25" spans="1:15" ht="19.899999999999999" customHeight="1" x14ac:dyDescent="0.25">
      <c r="A25" s="171" t="str">
        <f t="shared" si="7"/>
        <v/>
      </c>
      <c r="B25" s="135"/>
      <c r="C25" s="135"/>
      <c r="D25" s="136"/>
      <c r="E25" s="134"/>
      <c r="F25" s="134"/>
      <c r="G25" s="133">
        <f t="shared" si="0"/>
        <v>0</v>
      </c>
      <c r="H25" s="134"/>
      <c r="I25" s="133">
        <f t="shared" si="6"/>
        <v>0</v>
      </c>
      <c r="J25" s="126">
        <f t="shared" si="1"/>
        <v>0</v>
      </c>
      <c r="K25" s="127">
        <f t="shared" si="2"/>
        <v>0</v>
      </c>
      <c r="L25" s="128">
        <f t="shared" si="3"/>
        <v>0</v>
      </c>
      <c r="M25" s="126">
        <f t="shared" si="4"/>
        <v>0</v>
      </c>
      <c r="N25" s="128">
        <f t="shared" si="5"/>
        <v>0</v>
      </c>
      <c r="O25" s="169" t="str">
        <f t="shared" si="8"/>
        <v/>
      </c>
    </row>
    <row r="26" spans="1:15" ht="19.899999999999999" customHeight="1" x14ac:dyDescent="0.25">
      <c r="A26" s="171" t="str">
        <f t="shared" si="7"/>
        <v/>
      </c>
      <c r="B26" s="135"/>
      <c r="C26" s="135"/>
      <c r="D26" s="136"/>
      <c r="E26" s="134"/>
      <c r="F26" s="134"/>
      <c r="G26" s="133">
        <f t="shared" si="0"/>
        <v>0</v>
      </c>
      <c r="H26" s="134"/>
      <c r="I26" s="133">
        <f t="shared" si="6"/>
        <v>0</v>
      </c>
      <c r="J26" s="126">
        <f t="shared" si="1"/>
        <v>0</v>
      </c>
      <c r="K26" s="127">
        <f t="shared" si="2"/>
        <v>0</v>
      </c>
      <c r="L26" s="128">
        <f t="shared" si="3"/>
        <v>0</v>
      </c>
      <c r="M26" s="126">
        <f t="shared" si="4"/>
        <v>0</v>
      </c>
      <c r="N26" s="128">
        <f t="shared" si="5"/>
        <v>0</v>
      </c>
      <c r="O26" s="169" t="str">
        <f t="shared" si="8"/>
        <v/>
      </c>
    </row>
    <row r="27" spans="1:15" ht="19.899999999999999" customHeight="1" x14ac:dyDescent="0.25">
      <c r="A27" s="171" t="str">
        <f t="shared" si="7"/>
        <v/>
      </c>
      <c r="B27" s="135"/>
      <c r="C27" s="135"/>
      <c r="D27" s="136"/>
      <c r="E27" s="134"/>
      <c r="F27" s="134"/>
      <c r="G27" s="133">
        <f t="shared" si="0"/>
        <v>0</v>
      </c>
      <c r="H27" s="134"/>
      <c r="I27" s="133">
        <f t="shared" si="6"/>
        <v>0</v>
      </c>
      <c r="J27" s="126">
        <f t="shared" si="1"/>
        <v>0</v>
      </c>
      <c r="K27" s="127">
        <f t="shared" si="2"/>
        <v>0</v>
      </c>
      <c r="L27" s="128">
        <f t="shared" si="3"/>
        <v>0</v>
      </c>
      <c r="M27" s="126">
        <f t="shared" si="4"/>
        <v>0</v>
      </c>
      <c r="N27" s="128">
        <f t="shared" si="5"/>
        <v>0</v>
      </c>
      <c r="O27" s="169" t="str">
        <f t="shared" si="8"/>
        <v/>
      </c>
    </row>
    <row r="28" spans="1:15" ht="19.899999999999999" customHeight="1" x14ac:dyDescent="0.25">
      <c r="A28" s="171" t="str">
        <f t="shared" si="7"/>
        <v/>
      </c>
      <c r="B28" s="135"/>
      <c r="C28" s="135"/>
      <c r="D28" s="136"/>
      <c r="E28" s="134"/>
      <c r="F28" s="134"/>
      <c r="G28" s="133">
        <f t="shared" si="0"/>
        <v>0</v>
      </c>
      <c r="H28" s="134"/>
      <c r="I28" s="133">
        <f t="shared" si="6"/>
        <v>0</v>
      </c>
      <c r="J28" s="126">
        <f t="shared" si="1"/>
        <v>0</v>
      </c>
      <c r="K28" s="127">
        <f t="shared" si="2"/>
        <v>0</v>
      </c>
      <c r="L28" s="128">
        <f t="shared" si="3"/>
        <v>0</v>
      </c>
      <c r="M28" s="126">
        <f t="shared" si="4"/>
        <v>0</v>
      </c>
      <c r="N28" s="128">
        <f t="shared" si="5"/>
        <v>0</v>
      </c>
      <c r="O28" s="169" t="str">
        <f t="shared" si="8"/>
        <v/>
      </c>
    </row>
    <row r="29" spans="1:15" ht="19.899999999999999" customHeight="1" x14ac:dyDescent="0.25">
      <c r="A29" s="171" t="str">
        <f t="shared" si="7"/>
        <v/>
      </c>
      <c r="B29" s="135"/>
      <c r="C29" s="135"/>
      <c r="D29" s="136"/>
      <c r="E29" s="134"/>
      <c r="F29" s="134"/>
      <c r="G29" s="133">
        <f t="shared" si="0"/>
        <v>0</v>
      </c>
      <c r="H29" s="134"/>
      <c r="I29" s="133">
        <f t="shared" si="6"/>
        <v>0</v>
      </c>
      <c r="J29" s="126">
        <f t="shared" si="1"/>
        <v>0</v>
      </c>
      <c r="K29" s="127">
        <f t="shared" si="2"/>
        <v>0</v>
      </c>
      <c r="L29" s="128">
        <f t="shared" si="3"/>
        <v>0</v>
      </c>
      <c r="M29" s="126">
        <f t="shared" si="4"/>
        <v>0</v>
      </c>
      <c r="N29" s="128">
        <f t="shared" si="5"/>
        <v>0</v>
      </c>
      <c r="O29" s="169" t="str">
        <f t="shared" si="8"/>
        <v/>
      </c>
    </row>
    <row r="30" spans="1:15" ht="19.899999999999999" customHeight="1" x14ac:dyDescent="0.25">
      <c r="A30" s="171" t="str">
        <f t="shared" si="7"/>
        <v/>
      </c>
      <c r="B30" s="135"/>
      <c r="C30" s="135"/>
      <c r="D30" s="136"/>
      <c r="E30" s="134"/>
      <c r="F30" s="134"/>
      <c r="G30" s="133">
        <f t="shared" si="0"/>
        <v>0</v>
      </c>
      <c r="H30" s="134"/>
      <c r="I30" s="133">
        <f t="shared" si="6"/>
        <v>0</v>
      </c>
      <c r="J30" s="126">
        <f t="shared" si="1"/>
        <v>0</v>
      </c>
      <c r="K30" s="127">
        <f t="shared" si="2"/>
        <v>0</v>
      </c>
      <c r="L30" s="128">
        <f t="shared" si="3"/>
        <v>0</v>
      </c>
      <c r="M30" s="126">
        <f t="shared" si="4"/>
        <v>0</v>
      </c>
      <c r="N30" s="128">
        <f t="shared" si="5"/>
        <v>0</v>
      </c>
      <c r="O30" s="169" t="str">
        <f t="shared" si="8"/>
        <v/>
      </c>
    </row>
    <row r="31" spans="1:15" ht="19.899999999999999" customHeight="1" x14ac:dyDescent="0.25">
      <c r="A31" s="171" t="str">
        <f t="shared" si="7"/>
        <v/>
      </c>
      <c r="B31" s="135"/>
      <c r="C31" s="135"/>
      <c r="D31" s="136"/>
      <c r="E31" s="134"/>
      <c r="F31" s="134"/>
      <c r="G31" s="133">
        <f t="shared" si="0"/>
        <v>0</v>
      </c>
      <c r="H31" s="134"/>
      <c r="I31" s="133">
        <f t="shared" si="6"/>
        <v>0</v>
      </c>
      <c r="J31" s="126">
        <f t="shared" si="1"/>
        <v>0</v>
      </c>
      <c r="K31" s="127">
        <f t="shared" si="2"/>
        <v>0</v>
      </c>
      <c r="L31" s="128">
        <f t="shared" si="3"/>
        <v>0</v>
      </c>
      <c r="M31" s="126">
        <f t="shared" si="4"/>
        <v>0</v>
      </c>
      <c r="N31" s="128">
        <f t="shared" si="5"/>
        <v>0</v>
      </c>
      <c r="O31" s="169" t="str">
        <f t="shared" si="8"/>
        <v/>
      </c>
    </row>
    <row r="32" spans="1:15" ht="19.899999999999999" customHeight="1" x14ac:dyDescent="0.25">
      <c r="A32" s="171" t="str">
        <f t="shared" si="7"/>
        <v/>
      </c>
      <c r="B32" s="135"/>
      <c r="C32" s="135"/>
      <c r="D32" s="136"/>
      <c r="E32" s="134"/>
      <c r="F32" s="134"/>
      <c r="G32" s="133">
        <f t="shared" si="0"/>
        <v>0</v>
      </c>
      <c r="H32" s="134"/>
      <c r="I32" s="133">
        <f t="shared" si="6"/>
        <v>0</v>
      </c>
      <c r="J32" s="126">
        <f t="shared" si="1"/>
        <v>0</v>
      </c>
      <c r="K32" s="127">
        <f t="shared" si="2"/>
        <v>0</v>
      </c>
      <c r="L32" s="128">
        <f t="shared" si="3"/>
        <v>0</v>
      </c>
      <c r="M32" s="126">
        <f t="shared" si="4"/>
        <v>0</v>
      </c>
      <c r="N32" s="128">
        <f t="shared" si="5"/>
        <v>0</v>
      </c>
      <c r="O32" s="169" t="str">
        <f t="shared" si="8"/>
        <v/>
      </c>
    </row>
    <row r="33" spans="1:15" ht="19.899999999999999" customHeight="1" x14ac:dyDescent="0.25">
      <c r="A33" s="171" t="str">
        <f t="shared" si="7"/>
        <v/>
      </c>
      <c r="B33" s="135"/>
      <c r="C33" s="135"/>
      <c r="D33" s="136"/>
      <c r="E33" s="134"/>
      <c r="F33" s="134"/>
      <c r="G33" s="133">
        <f t="shared" si="0"/>
        <v>0</v>
      </c>
      <c r="H33" s="134"/>
      <c r="I33" s="133">
        <f t="shared" si="6"/>
        <v>0</v>
      </c>
      <c r="J33" s="126">
        <f t="shared" si="1"/>
        <v>0</v>
      </c>
      <c r="K33" s="127">
        <f t="shared" si="2"/>
        <v>0</v>
      </c>
      <c r="L33" s="128">
        <f t="shared" si="3"/>
        <v>0</v>
      </c>
      <c r="M33" s="126">
        <f t="shared" si="4"/>
        <v>0</v>
      </c>
      <c r="N33" s="128">
        <f t="shared" si="5"/>
        <v>0</v>
      </c>
      <c r="O33" s="169" t="str">
        <f t="shared" si="8"/>
        <v/>
      </c>
    </row>
    <row r="34" spans="1:15" ht="19.899999999999999" customHeight="1" thickBot="1" x14ac:dyDescent="0.3">
      <c r="A34" s="171" t="str">
        <f t="shared" si="7"/>
        <v/>
      </c>
      <c r="B34" s="137"/>
      <c r="C34" s="137"/>
      <c r="D34" s="138"/>
      <c r="E34" s="139"/>
      <c r="F34" s="139"/>
      <c r="G34" s="140">
        <f t="shared" si="0"/>
        <v>0</v>
      </c>
      <c r="H34" s="139"/>
      <c r="I34" s="140">
        <f t="shared" si="6"/>
        <v>0</v>
      </c>
      <c r="J34" s="126">
        <f t="shared" si="1"/>
        <v>0</v>
      </c>
      <c r="K34" s="127">
        <f t="shared" si="2"/>
        <v>0</v>
      </c>
      <c r="L34" s="128">
        <f t="shared" si="3"/>
        <v>0</v>
      </c>
      <c r="M34" s="126">
        <f t="shared" si="4"/>
        <v>0</v>
      </c>
      <c r="N34" s="128">
        <f t="shared" si="5"/>
        <v>0</v>
      </c>
      <c r="O34" s="169" t="str">
        <f t="shared" si="8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20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120</v>
      </c>
      <c r="O39" s="168">
        <v>43130</v>
      </c>
    </row>
  </sheetData>
  <sheetProtection selectLockedCells="1"/>
  <mergeCells count="6">
    <mergeCell ref="A35:O35"/>
    <mergeCell ref="A1:G1"/>
    <mergeCell ref="H1:L1"/>
    <mergeCell ref="B2:C2"/>
    <mergeCell ref="J2:O3"/>
    <mergeCell ref="E8:I8"/>
  </mergeCells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transitionEvaluation="1">
    <pageSetUpPr fitToPage="1"/>
  </sheetPr>
  <dimension ref="A1:O39"/>
  <sheetViews>
    <sheetView showZeros="0" defaultGridColor="0" colorId="22" zoomScale="77" zoomScaleNormal="77" workbookViewId="0">
      <selection activeCell="A9" sqref="A9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5</v>
      </c>
      <c r="N1" s="173" t="s">
        <v>1</v>
      </c>
      <c r="O1" s="174">
        <v>6</v>
      </c>
    </row>
    <row r="2" spans="1:15" ht="19.899999999999999" customHeight="1" thickTop="1" x14ac:dyDescent="0.3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175" t="s">
        <v>56</v>
      </c>
      <c r="I2" s="176"/>
      <c r="J2" s="324" t="s">
        <v>265</v>
      </c>
      <c r="K2" s="325"/>
      <c r="L2" s="325"/>
      <c r="M2" s="325"/>
      <c r="N2" s="325"/>
      <c r="O2" s="326"/>
    </row>
    <row r="3" spans="1:15" ht="19.899999999999999" customHeight="1" thickBot="1" x14ac:dyDescent="0.35">
      <c r="A3" s="85"/>
      <c r="B3" s="86"/>
      <c r="C3" s="87"/>
      <c r="D3" s="88"/>
      <c r="E3" s="88"/>
      <c r="F3" s="88"/>
      <c r="G3" s="88"/>
      <c r="H3" s="177"/>
      <c r="I3" s="178"/>
      <c r="J3" s="327"/>
      <c r="K3" s="327"/>
      <c r="L3" s="327"/>
      <c r="M3" s="327"/>
      <c r="N3" s="327"/>
      <c r="O3" s="328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67">
        <f>'Actual Weight Record'!G4</f>
        <v>43952</v>
      </c>
      <c r="B8" s="123"/>
      <c r="C8" s="124"/>
      <c r="D8" s="154" t="s">
        <v>114</v>
      </c>
      <c r="E8" s="329" t="s">
        <v>71</v>
      </c>
      <c r="F8" s="330"/>
      <c r="G8" s="330"/>
      <c r="H8" s="330"/>
      <c r="I8" s="331"/>
      <c r="J8" s="155">
        <f>'Additions-Deletions'!J35</f>
        <v>7596</v>
      </c>
      <c r="K8" s="156">
        <f>'Additions-Deletions'!K35</f>
        <v>142</v>
      </c>
      <c r="L8" s="157">
        <f>'Additions-Deletions'!L35</f>
        <v>1078627.92</v>
      </c>
      <c r="M8" s="155">
        <f>'Additions-Deletions'!M8</f>
        <v>16.900000000000002</v>
      </c>
      <c r="N8" s="157">
        <f>'Additions-Deletions'!N35</f>
        <v>57180</v>
      </c>
      <c r="O8" s="179" t="str">
        <f>'Additions-Deletions'!O8</f>
        <v>Isaac M</v>
      </c>
    </row>
    <row r="9" spans="1:15" ht="19.899999999999999" customHeight="1" x14ac:dyDescent="0.25">
      <c r="A9" s="171">
        <v>43525</v>
      </c>
      <c r="B9" s="200"/>
      <c r="C9" s="200" t="s">
        <v>100</v>
      </c>
      <c r="D9" s="201" t="s">
        <v>147</v>
      </c>
      <c r="E9" s="202">
        <v>-21</v>
      </c>
      <c r="F9" s="202">
        <v>54</v>
      </c>
      <c r="G9" s="133">
        <f t="shared" ref="G9:G34" si="0">(F9*E9)</f>
        <v>-1134</v>
      </c>
      <c r="H9" s="134">
        <v>-45</v>
      </c>
      <c r="I9" s="133">
        <f>E9*H9</f>
        <v>945</v>
      </c>
      <c r="J9" s="155">
        <f t="shared" ref="J9:J34" si="1">IF(E9=0,0,J8+E9)</f>
        <v>7575</v>
      </c>
      <c r="K9" s="156">
        <f t="shared" ref="K9:K34" si="2">IF(L9=0,0,ROUND(L9/J9,2))</f>
        <v>142.24</v>
      </c>
      <c r="L9" s="157">
        <f t="shared" ref="L9:L34" si="3">IF(G9=0,0,L8+G9)</f>
        <v>1077493.92</v>
      </c>
      <c r="M9" s="155">
        <f t="shared" ref="M9:M34" si="4">IF(N9=0,0,ROUND(N9/J9,2))</f>
        <v>7.67</v>
      </c>
      <c r="N9" s="157">
        <f t="shared" ref="N9:N34" si="5">IF(I9=0,0,N8+I9)</f>
        <v>58125</v>
      </c>
      <c r="O9" s="169" t="s">
        <v>255</v>
      </c>
    </row>
    <row r="10" spans="1:15" ht="19.899999999999999" customHeight="1" x14ac:dyDescent="0.25">
      <c r="A10" s="171">
        <f t="shared" ref="A10:A34" si="6">IF(D10="","",A9)</f>
        <v>43525</v>
      </c>
      <c r="B10" s="200" t="s">
        <v>100</v>
      </c>
      <c r="C10" s="200"/>
      <c r="D10" s="201" t="s">
        <v>148</v>
      </c>
      <c r="E10" s="202">
        <v>33</v>
      </c>
      <c r="F10" s="202">
        <v>54</v>
      </c>
      <c r="G10" s="133">
        <f t="shared" si="0"/>
        <v>1782</v>
      </c>
      <c r="H10" s="134">
        <v>-45</v>
      </c>
      <c r="I10" s="133">
        <f t="shared" ref="I10:I34" si="7">(H10*E10)</f>
        <v>-1485</v>
      </c>
      <c r="J10" s="155">
        <f t="shared" si="1"/>
        <v>7608</v>
      </c>
      <c r="K10" s="156">
        <f t="shared" si="2"/>
        <v>141.86000000000001</v>
      </c>
      <c r="L10" s="157">
        <f t="shared" si="3"/>
        <v>1079275.92</v>
      </c>
      <c r="M10" s="155">
        <f t="shared" si="4"/>
        <v>7.44</v>
      </c>
      <c r="N10" s="157">
        <f t="shared" si="5"/>
        <v>56640</v>
      </c>
      <c r="O10" s="169" t="str">
        <f>IF(D10="","",O9)</f>
        <v>IM</v>
      </c>
    </row>
    <row r="11" spans="1:15" ht="19.899999999999999" customHeight="1" x14ac:dyDescent="0.25">
      <c r="A11" s="171">
        <f t="shared" si="6"/>
        <v>43525</v>
      </c>
      <c r="B11" s="200"/>
      <c r="C11" s="200" t="s">
        <v>100</v>
      </c>
      <c r="D11" s="201" t="s">
        <v>144</v>
      </c>
      <c r="E11" s="202">
        <v>-48.2</v>
      </c>
      <c r="F11" s="202">
        <v>112</v>
      </c>
      <c r="G11" s="133">
        <f t="shared" si="0"/>
        <v>-5398.4000000000005</v>
      </c>
      <c r="H11" s="134">
        <v>1E-4</v>
      </c>
      <c r="I11" s="133">
        <f t="shared" si="7"/>
        <v>-4.8200000000000005E-3</v>
      </c>
      <c r="J11" s="155">
        <f t="shared" si="1"/>
        <v>7559.8</v>
      </c>
      <c r="K11" s="156">
        <f t="shared" si="2"/>
        <v>142.05000000000001</v>
      </c>
      <c r="L11" s="157">
        <f t="shared" si="3"/>
        <v>1073877.52</v>
      </c>
      <c r="M11" s="155">
        <f t="shared" si="4"/>
        <v>7.49</v>
      </c>
      <c r="N11" s="157">
        <f t="shared" si="5"/>
        <v>56639.995179999998</v>
      </c>
      <c r="O11" s="169" t="str">
        <f t="shared" ref="O11:O34" si="8">IF(D11="","",O10)</f>
        <v>IM</v>
      </c>
    </row>
    <row r="12" spans="1:15" ht="19.899999999999999" customHeight="1" x14ac:dyDescent="0.25">
      <c r="A12" s="171">
        <f t="shared" si="6"/>
        <v>43525</v>
      </c>
      <c r="B12" s="200"/>
      <c r="C12" s="200" t="s">
        <v>100</v>
      </c>
      <c r="D12" s="136" t="s">
        <v>143</v>
      </c>
      <c r="E12" s="134">
        <v>-28</v>
      </c>
      <c r="F12" s="134">
        <v>159.5</v>
      </c>
      <c r="G12" s="133">
        <f t="shared" si="0"/>
        <v>-4466</v>
      </c>
      <c r="H12" s="134">
        <v>1E-4</v>
      </c>
      <c r="I12" s="133">
        <f t="shared" si="7"/>
        <v>-2.8E-3</v>
      </c>
      <c r="J12" s="155">
        <f t="shared" si="1"/>
        <v>7531.8</v>
      </c>
      <c r="K12" s="156">
        <f t="shared" si="2"/>
        <v>141.99</v>
      </c>
      <c r="L12" s="157">
        <f t="shared" si="3"/>
        <v>1069411.52</v>
      </c>
      <c r="M12" s="155">
        <f t="shared" si="4"/>
        <v>7.52</v>
      </c>
      <c r="N12" s="157">
        <f t="shared" si="5"/>
        <v>56639.992379999996</v>
      </c>
      <c r="O12" s="169" t="str">
        <f t="shared" si="8"/>
        <v>IM</v>
      </c>
    </row>
    <row r="13" spans="1:15" ht="19.899999999999999" customHeight="1" x14ac:dyDescent="0.25">
      <c r="A13" s="171">
        <f t="shared" si="6"/>
        <v>43525</v>
      </c>
      <c r="B13" s="200"/>
      <c r="C13" s="200" t="s">
        <v>100</v>
      </c>
      <c r="D13" s="136" t="s">
        <v>254</v>
      </c>
      <c r="E13" s="134">
        <v>-15</v>
      </c>
      <c r="F13" s="134">
        <v>159.5</v>
      </c>
      <c r="G13" s="133">
        <f t="shared" si="0"/>
        <v>-2392.5</v>
      </c>
      <c r="H13" s="134">
        <v>1E-4</v>
      </c>
      <c r="I13" s="133">
        <f t="shared" si="7"/>
        <v>-1.5E-3</v>
      </c>
      <c r="J13" s="158">
        <f t="shared" si="1"/>
        <v>7516.8</v>
      </c>
      <c r="K13" s="159">
        <f t="shared" si="2"/>
        <v>141.94999999999999</v>
      </c>
      <c r="L13" s="160">
        <f t="shared" si="3"/>
        <v>1067019.02</v>
      </c>
      <c r="M13" s="158">
        <f t="shared" si="4"/>
        <v>7.54</v>
      </c>
      <c r="N13" s="160">
        <f t="shared" si="5"/>
        <v>56639.990879999998</v>
      </c>
      <c r="O13" s="169" t="str">
        <f t="shared" si="8"/>
        <v>IM</v>
      </c>
    </row>
    <row r="14" spans="1:15" ht="19.899999999999999" customHeight="1" x14ac:dyDescent="0.25">
      <c r="A14" s="171">
        <f t="shared" si="6"/>
        <v>43525</v>
      </c>
      <c r="B14" s="200" t="s">
        <v>100</v>
      </c>
      <c r="C14" s="200"/>
      <c r="D14" s="201" t="s">
        <v>145</v>
      </c>
      <c r="E14" s="202">
        <v>171.2</v>
      </c>
      <c r="F14" s="202">
        <v>102</v>
      </c>
      <c r="G14" s="133">
        <f t="shared" si="0"/>
        <v>17462.399999999998</v>
      </c>
      <c r="H14" s="134">
        <v>1E-4</v>
      </c>
      <c r="I14" s="133">
        <f t="shared" si="7"/>
        <v>1.712E-2</v>
      </c>
      <c r="J14" s="158">
        <f t="shared" si="1"/>
        <v>7688</v>
      </c>
      <c r="K14" s="159">
        <f t="shared" si="2"/>
        <v>141.06</v>
      </c>
      <c r="L14" s="160">
        <f t="shared" si="3"/>
        <v>1084481.42</v>
      </c>
      <c r="M14" s="158">
        <f t="shared" si="4"/>
        <v>7.37</v>
      </c>
      <c r="N14" s="160">
        <f t="shared" si="5"/>
        <v>56640.007999999994</v>
      </c>
      <c r="O14" s="169" t="str">
        <f t="shared" si="8"/>
        <v>IM</v>
      </c>
    </row>
    <row r="15" spans="1:15" ht="19.899999999999999" customHeight="1" x14ac:dyDescent="0.25">
      <c r="A15" s="171">
        <f t="shared" si="6"/>
        <v>43525</v>
      </c>
      <c r="B15" s="135" t="s">
        <v>100</v>
      </c>
      <c r="C15" s="135"/>
      <c r="D15" s="136" t="s">
        <v>146</v>
      </c>
      <c r="E15" s="134">
        <v>96</v>
      </c>
      <c r="F15" s="134">
        <v>102</v>
      </c>
      <c r="G15" s="133">
        <f t="shared" si="0"/>
        <v>9792</v>
      </c>
      <c r="H15" s="134">
        <v>1E-4</v>
      </c>
      <c r="I15" s="133">
        <f t="shared" si="7"/>
        <v>9.6000000000000009E-3</v>
      </c>
      <c r="J15" s="158">
        <f t="shared" si="1"/>
        <v>7784</v>
      </c>
      <c r="K15" s="159">
        <f t="shared" si="2"/>
        <v>140.58000000000001</v>
      </c>
      <c r="L15" s="160">
        <f t="shared" si="3"/>
        <v>1094273.42</v>
      </c>
      <c r="M15" s="158">
        <f t="shared" si="4"/>
        <v>7.28</v>
      </c>
      <c r="N15" s="160">
        <f t="shared" si="5"/>
        <v>56640.017599999992</v>
      </c>
      <c r="O15" s="169" t="str">
        <f t="shared" si="8"/>
        <v>IM</v>
      </c>
    </row>
    <row r="16" spans="1:15" ht="19.899999999999999" customHeight="1" x14ac:dyDescent="0.25">
      <c r="A16" s="171" t="str">
        <f t="shared" si="6"/>
        <v/>
      </c>
      <c r="B16" s="135"/>
      <c r="C16" s="135"/>
      <c r="D16" s="136"/>
      <c r="E16" s="134"/>
      <c r="F16" s="134"/>
      <c r="G16" s="133">
        <f t="shared" si="0"/>
        <v>0</v>
      </c>
      <c r="H16" s="134"/>
      <c r="I16" s="133">
        <f t="shared" si="7"/>
        <v>0</v>
      </c>
      <c r="J16" s="158">
        <f t="shared" si="1"/>
        <v>0</v>
      </c>
      <c r="K16" s="159">
        <f t="shared" si="2"/>
        <v>0</v>
      </c>
      <c r="L16" s="160">
        <f t="shared" si="3"/>
        <v>0</v>
      </c>
      <c r="M16" s="158">
        <f t="shared" si="4"/>
        <v>0</v>
      </c>
      <c r="N16" s="160">
        <f t="shared" si="5"/>
        <v>0</v>
      </c>
      <c r="O16" s="169" t="str">
        <f t="shared" si="8"/>
        <v/>
      </c>
    </row>
    <row r="17" spans="1:15" ht="19.899999999999999" customHeight="1" x14ac:dyDescent="0.25">
      <c r="A17" s="171" t="str">
        <f t="shared" si="6"/>
        <v/>
      </c>
      <c r="B17" s="135"/>
      <c r="C17" s="135"/>
      <c r="D17" s="136"/>
      <c r="E17" s="134"/>
      <c r="F17" s="134"/>
      <c r="G17" s="133">
        <f t="shared" si="0"/>
        <v>0</v>
      </c>
      <c r="H17" s="134"/>
      <c r="I17" s="133">
        <f t="shared" si="7"/>
        <v>0</v>
      </c>
      <c r="J17" s="158">
        <f t="shared" si="1"/>
        <v>0</v>
      </c>
      <c r="K17" s="159">
        <f t="shared" si="2"/>
        <v>0</v>
      </c>
      <c r="L17" s="160">
        <f t="shared" si="3"/>
        <v>0</v>
      </c>
      <c r="M17" s="158">
        <f t="shared" si="4"/>
        <v>0</v>
      </c>
      <c r="N17" s="160">
        <f t="shared" si="5"/>
        <v>0</v>
      </c>
      <c r="O17" s="169" t="str">
        <f t="shared" si="8"/>
        <v/>
      </c>
    </row>
    <row r="18" spans="1:15" ht="19.899999999999999" customHeight="1" x14ac:dyDescent="0.25">
      <c r="A18" s="171" t="str">
        <f t="shared" si="6"/>
        <v/>
      </c>
      <c r="B18" s="135"/>
      <c r="C18" s="135"/>
      <c r="D18" s="136"/>
      <c r="E18" s="134"/>
      <c r="F18" s="134"/>
      <c r="G18" s="133">
        <f t="shared" si="0"/>
        <v>0</v>
      </c>
      <c r="H18" s="134"/>
      <c r="I18" s="133">
        <f t="shared" si="7"/>
        <v>0</v>
      </c>
      <c r="J18" s="126">
        <f t="shared" si="1"/>
        <v>0</v>
      </c>
      <c r="K18" s="127">
        <f t="shared" si="2"/>
        <v>0</v>
      </c>
      <c r="L18" s="128">
        <f t="shared" si="3"/>
        <v>0</v>
      </c>
      <c r="M18" s="126">
        <f t="shared" si="4"/>
        <v>0</v>
      </c>
      <c r="N18" s="128">
        <f t="shared" si="5"/>
        <v>0</v>
      </c>
      <c r="O18" s="169" t="str">
        <f t="shared" si="8"/>
        <v/>
      </c>
    </row>
    <row r="19" spans="1:15" ht="19.899999999999999" customHeight="1" x14ac:dyDescent="0.25">
      <c r="A19" s="171" t="str">
        <f t="shared" si="6"/>
        <v/>
      </c>
      <c r="B19" s="135"/>
      <c r="C19" s="135"/>
      <c r="D19" s="136"/>
      <c r="E19" s="134"/>
      <c r="F19" s="134"/>
      <c r="G19" s="133">
        <f t="shared" si="0"/>
        <v>0</v>
      </c>
      <c r="H19" s="134"/>
      <c r="I19" s="133">
        <f t="shared" si="7"/>
        <v>0</v>
      </c>
      <c r="J19" s="126">
        <f t="shared" si="1"/>
        <v>0</v>
      </c>
      <c r="K19" s="127">
        <f t="shared" si="2"/>
        <v>0</v>
      </c>
      <c r="L19" s="128">
        <f t="shared" si="3"/>
        <v>0</v>
      </c>
      <c r="M19" s="126">
        <f t="shared" si="4"/>
        <v>0</v>
      </c>
      <c r="N19" s="128">
        <f t="shared" si="5"/>
        <v>0</v>
      </c>
      <c r="O19" s="169" t="str">
        <f t="shared" si="8"/>
        <v/>
      </c>
    </row>
    <row r="20" spans="1:15" ht="19.899999999999999" customHeight="1" x14ac:dyDescent="0.25">
      <c r="A20" s="171" t="str">
        <f t="shared" si="6"/>
        <v/>
      </c>
      <c r="B20" s="135"/>
      <c r="C20" s="135"/>
      <c r="D20" s="136"/>
      <c r="E20" s="134"/>
      <c r="F20" s="134"/>
      <c r="G20" s="133">
        <f t="shared" si="0"/>
        <v>0</v>
      </c>
      <c r="H20" s="134"/>
      <c r="I20" s="133">
        <f t="shared" si="7"/>
        <v>0</v>
      </c>
      <c r="J20" s="126">
        <f t="shared" si="1"/>
        <v>0</v>
      </c>
      <c r="K20" s="127">
        <f t="shared" si="2"/>
        <v>0</v>
      </c>
      <c r="L20" s="128">
        <f t="shared" si="3"/>
        <v>0</v>
      </c>
      <c r="M20" s="126">
        <f t="shared" si="4"/>
        <v>0</v>
      </c>
      <c r="N20" s="128">
        <f t="shared" si="5"/>
        <v>0</v>
      </c>
      <c r="O20" s="169" t="str">
        <f t="shared" si="8"/>
        <v/>
      </c>
    </row>
    <row r="21" spans="1:15" ht="19.899999999999999" customHeight="1" x14ac:dyDescent="0.25">
      <c r="A21" s="171" t="str">
        <f t="shared" si="6"/>
        <v/>
      </c>
      <c r="B21" s="135"/>
      <c r="C21" s="135"/>
      <c r="D21" s="136"/>
      <c r="E21" s="134"/>
      <c r="F21" s="134"/>
      <c r="G21" s="133">
        <f t="shared" si="0"/>
        <v>0</v>
      </c>
      <c r="H21" s="134"/>
      <c r="I21" s="133">
        <f t="shared" si="7"/>
        <v>0</v>
      </c>
      <c r="J21" s="126">
        <f t="shared" si="1"/>
        <v>0</v>
      </c>
      <c r="K21" s="127">
        <f t="shared" si="2"/>
        <v>0</v>
      </c>
      <c r="L21" s="128">
        <f t="shared" si="3"/>
        <v>0</v>
      </c>
      <c r="M21" s="126">
        <f t="shared" si="4"/>
        <v>0</v>
      </c>
      <c r="N21" s="128">
        <f t="shared" si="5"/>
        <v>0</v>
      </c>
      <c r="O21" s="169" t="str">
        <f t="shared" si="8"/>
        <v/>
      </c>
    </row>
    <row r="22" spans="1:15" ht="19.899999999999999" customHeight="1" x14ac:dyDescent="0.25">
      <c r="A22" s="171" t="str">
        <f t="shared" si="6"/>
        <v/>
      </c>
      <c r="B22" s="135"/>
      <c r="C22" s="135"/>
      <c r="D22" s="136"/>
      <c r="E22" s="134"/>
      <c r="F22" s="134"/>
      <c r="G22" s="133">
        <f t="shared" si="0"/>
        <v>0</v>
      </c>
      <c r="H22" s="134"/>
      <c r="I22" s="133">
        <f t="shared" si="7"/>
        <v>0</v>
      </c>
      <c r="J22" s="126">
        <f t="shared" si="1"/>
        <v>0</v>
      </c>
      <c r="K22" s="127">
        <f t="shared" si="2"/>
        <v>0</v>
      </c>
      <c r="L22" s="128">
        <f t="shared" si="3"/>
        <v>0</v>
      </c>
      <c r="M22" s="126">
        <f t="shared" si="4"/>
        <v>0</v>
      </c>
      <c r="N22" s="128">
        <f t="shared" si="5"/>
        <v>0</v>
      </c>
      <c r="O22" s="169" t="str">
        <f t="shared" si="8"/>
        <v/>
      </c>
    </row>
    <row r="23" spans="1:15" ht="19.899999999999999" customHeight="1" x14ac:dyDescent="0.25">
      <c r="A23" s="171" t="str">
        <f t="shared" si="6"/>
        <v/>
      </c>
      <c r="B23" s="135"/>
      <c r="C23" s="135"/>
      <c r="D23" s="136"/>
      <c r="E23" s="134"/>
      <c r="F23" s="134"/>
      <c r="G23" s="133">
        <f t="shared" si="0"/>
        <v>0</v>
      </c>
      <c r="H23" s="134"/>
      <c r="I23" s="133">
        <f t="shared" si="7"/>
        <v>0</v>
      </c>
      <c r="J23" s="126">
        <f t="shared" si="1"/>
        <v>0</v>
      </c>
      <c r="K23" s="127">
        <f t="shared" si="2"/>
        <v>0</v>
      </c>
      <c r="L23" s="128">
        <f t="shared" si="3"/>
        <v>0</v>
      </c>
      <c r="M23" s="126">
        <f t="shared" si="4"/>
        <v>0</v>
      </c>
      <c r="N23" s="128">
        <f t="shared" si="5"/>
        <v>0</v>
      </c>
      <c r="O23" s="169" t="str">
        <f t="shared" si="8"/>
        <v/>
      </c>
    </row>
    <row r="24" spans="1:15" ht="19.899999999999999" customHeight="1" x14ac:dyDescent="0.25">
      <c r="A24" s="171" t="str">
        <f t="shared" si="6"/>
        <v/>
      </c>
      <c r="B24" s="135"/>
      <c r="C24" s="135"/>
      <c r="D24" s="136"/>
      <c r="E24" s="134"/>
      <c r="F24" s="134"/>
      <c r="G24" s="133">
        <f t="shared" si="0"/>
        <v>0</v>
      </c>
      <c r="H24" s="134"/>
      <c r="I24" s="133">
        <f t="shared" si="7"/>
        <v>0</v>
      </c>
      <c r="J24" s="126">
        <f t="shared" si="1"/>
        <v>0</v>
      </c>
      <c r="K24" s="127">
        <f t="shared" si="2"/>
        <v>0</v>
      </c>
      <c r="L24" s="128">
        <f t="shared" si="3"/>
        <v>0</v>
      </c>
      <c r="M24" s="126">
        <f t="shared" si="4"/>
        <v>0</v>
      </c>
      <c r="N24" s="128">
        <f t="shared" si="5"/>
        <v>0</v>
      </c>
      <c r="O24" s="169" t="str">
        <f t="shared" si="8"/>
        <v/>
      </c>
    </row>
    <row r="25" spans="1:15" ht="19.899999999999999" customHeight="1" x14ac:dyDescent="0.25">
      <c r="A25" s="171" t="str">
        <f t="shared" si="6"/>
        <v/>
      </c>
      <c r="B25" s="135"/>
      <c r="C25" s="135"/>
      <c r="D25" s="136"/>
      <c r="E25" s="134"/>
      <c r="F25" s="134"/>
      <c r="G25" s="133">
        <f t="shared" si="0"/>
        <v>0</v>
      </c>
      <c r="H25" s="134"/>
      <c r="I25" s="133">
        <f t="shared" si="7"/>
        <v>0</v>
      </c>
      <c r="J25" s="126">
        <f t="shared" si="1"/>
        <v>0</v>
      </c>
      <c r="K25" s="127">
        <f t="shared" si="2"/>
        <v>0</v>
      </c>
      <c r="L25" s="128">
        <f t="shared" si="3"/>
        <v>0</v>
      </c>
      <c r="M25" s="126">
        <f t="shared" si="4"/>
        <v>0</v>
      </c>
      <c r="N25" s="128">
        <f t="shared" si="5"/>
        <v>0</v>
      </c>
      <c r="O25" s="169" t="str">
        <f t="shared" si="8"/>
        <v/>
      </c>
    </row>
    <row r="26" spans="1:15" ht="19.899999999999999" customHeight="1" x14ac:dyDescent="0.25">
      <c r="A26" s="171" t="str">
        <f t="shared" si="6"/>
        <v/>
      </c>
      <c r="B26" s="135"/>
      <c r="C26" s="135"/>
      <c r="D26" s="136"/>
      <c r="E26" s="134"/>
      <c r="F26" s="134"/>
      <c r="G26" s="133">
        <f t="shared" si="0"/>
        <v>0</v>
      </c>
      <c r="H26" s="134"/>
      <c r="I26" s="133">
        <f t="shared" si="7"/>
        <v>0</v>
      </c>
      <c r="J26" s="126">
        <f t="shared" si="1"/>
        <v>0</v>
      </c>
      <c r="K26" s="127">
        <f t="shared" si="2"/>
        <v>0</v>
      </c>
      <c r="L26" s="128">
        <f t="shared" si="3"/>
        <v>0</v>
      </c>
      <c r="M26" s="126">
        <f t="shared" si="4"/>
        <v>0</v>
      </c>
      <c r="N26" s="128">
        <f t="shared" si="5"/>
        <v>0</v>
      </c>
      <c r="O26" s="169" t="str">
        <f t="shared" si="8"/>
        <v/>
      </c>
    </row>
    <row r="27" spans="1:15" ht="19.899999999999999" customHeight="1" x14ac:dyDescent="0.25">
      <c r="A27" s="171" t="str">
        <f t="shared" si="6"/>
        <v/>
      </c>
      <c r="B27" s="135"/>
      <c r="C27" s="135"/>
      <c r="D27" s="136"/>
      <c r="E27" s="134"/>
      <c r="F27" s="134"/>
      <c r="G27" s="133">
        <f t="shared" si="0"/>
        <v>0</v>
      </c>
      <c r="H27" s="134"/>
      <c r="I27" s="133">
        <f t="shared" si="7"/>
        <v>0</v>
      </c>
      <c r="J27" s="126">
        <f t="shared" si="1"/>
        <v>0</v>
      </c>
      <c r="K27" s="127">
        <f t="shared" si="2"/>
        <v>0</v>
      </c>
      <c r="L27" s="128">
        <f t="shared" si="3"/>
        <v>0</v>
      </c>
      <c r="M27" s="126">
        <f t="shared" si="4"/>
        <v>0</v>
      </c>
      <c r="N27" s="128">
        <f t="shared" si="5"/>
        <v>0</v>
      </c>
      <c r="O27" s="169" t="str">
        <f t="shared" si="8"/>
        <v/>
      </c>
    </row>
    <row r="28" spans="1:15" ht="19.899999999999999" customHeight="1" x14ac:dyDescent="0.25">
      <c r="A28" s="171" t="str">
        <f t="shared" si="6"/>
        <v/>
      </c>
      <c r="B28" s="135"/>
      <c r="C28" s="135"/>
      <c r="D28" s="136"/>
      <c r="E28" s="134"/>
      <c r="F28" s="134"/>
      <c r="G28" s="133">
        <f t="shared" si="0"/>
        <v>0</v>
      </c>
      <c r="H28" s="134"/>
      <c r="I28" s="133">
        <f t="shared" si="7"/>
        <v>0</v>
      </c>
      <c r="J28" s="126">
        <f t="shared" si="1"/>
        <v>0</v>
      </c>
      <c r="K28" s="127">
        <f t="shared" si="2"/>
        <v>0</v>
      </c>
      <c r="L28" s="128">
        <f t="shared" si="3"/>
        <v>0</v>
      </c>
      <c r="M28" s="126">
        <f t="shared" si="4"/>
        <v>0</v>
      </c>
      <c r="N28" s="128">
        <f t="shared" si="5"/>
        <v>0</v>
      </c>
      <c r="O28" s="169" t="str">
        <f t="shared" si="8"/>
        <v/>
      </c>
    </row>
    <row r="29" spans="1:15" ht="19.899999999999999" customHeight="1" x14ac:dyDescent="0.25">
      <c r="A29" s="171" t="str">
        <f t="shared" si="6"/>
        <v/>
      </c>
      <c r="B29" s="135"/>
      <c r="C29" s="135"/>
      <c r="D29" s="136"/>
      <c r="E29" s="134"/>
      <c r="F29" s="134"/>
      <c r="G29" s="133">
        <f t="shared" si="0"/>
        <v>0</v>
      </c>
      <c r="H29" s="134"/>
      <c r="I29" s="133">
        <f t="shared" si="7"/>
        <v>0</v>
      </c>
      <c r="J29" s="126">
        <f t="shared" si="1"/>
        <v>0</v>
      </c>
      <c r="K29" s="127">
        <f t="shared" si="2"/>
        <v>0</v>
      </c>
      <c r="L29" s="128">
        <f t="shared" si="3"/>
        <v>0</v>
      </c>
      <c r="M29" s="126">
        <f t="shared" si="4"/>
        <v>0</v>
      </c>
      <c r="N29" s="128">
        <f t="shared" si="5"/>
        <v>0</v>
      </c>
      <c r="O29" s="169" t="str">
        <f t="shared" si="8"/>
        <v/>
      </c>
    </row>
    <row r="30" spans="1:15" ht="19.899999999999999" customHeight="1" x14ac:dyDescent="0.25">
      <c r="A30" s="171" t="str">
        <f t="shared" si="6"/>
        <v/>
      </c>
      <c r="B30" s="135"/>
      <c r="C30" s="135"/>
      <c r="D30" s="136"/>
      <c r="E30" s="134"/>
      <c r="F30" s="134"/>
      <c r="G30" s="133">
        <f t="shared" si="0"/>
        <v>0</v>
      </c>
      <c r="H30" s="134"/>
      <c r="I30" s="133">
        <f t="shared" si="7"/>
        <v>0</v>
      </c>
      <c r="J30" s="126">
        <f t="shared" si="1"/>
        <v>0</v>
      </c>
      <c r="K30" s="127">
        <f t="shared" si="2"/>
        <v>0</v>
      </c>
      <c r="L30" s="128">
        <f t="shared" si="3"/>
        <v>0</v>
      </c>
      <c r="M30" s="126">
        <f t="shared" si="4"/>
        <v>0</v>
      </c>
      <c r="N30" s="128">
        <f t="shared" si="5"/>
        <v>0</v>
      </c>
      <c r="O30" s="169" t="str">
        <f t="shared" si="8"/>
        <v/>
      </c>
    </row>
    <row r="31" spans="1:15" ht="19.899999999999999" customHeight="1" x14ac:dyDescent="0.25">
      <c r="A31" s="171" t="str">
        <f t="shared" si="6"/>
        <v/>
      </c>
      <c r="B31" s="135"/>
      <c r="C31" s="135"/>
      <c r="D31" s="136"/>
      <c r="E31" s="134"/>
      <c r="F31" s="134"/>
      <c r="G31" s="133">
        <f t="shared" si="0"/>
        <v>0</v>
      </c>
      <c r="H31" s="134"/>
      <c r="I31" s="133">
        <f t="shared" si="7"/>
        <v>0</v>
      </c>
      <c r="J31" s="126">
        <f t="shared" si="1"/>
        <v>0</v>
      </c>
      <c r="K31" s="127">
        <f t="shared" si="2"/>
        <v>0</v>
      </c>
      <c r="L31" s="128">
        <f t="shared" si="3"/>
        <v>0</v>
      </c>
      <c r="M31" s="126">
        <f t="shared" si="4"/>
        <v>0</v>
      </c>
      <c r="N31" s="128">
        <f t="shared" si="5"/>
        <v>0</v>
      </c>
      <c r="O31" s="169" t="str">
        <f t="shared" si="8"/>
        <v/>
      </c>
    </row>
    <row r="32" spans="1:15" ht="19.899999999999999" customHeight="1" x14ac:dyDescent="0.25">
      <c r="A32" s="171" t="str">
        <f t="shared" si="6"/>
        <v/>
      </c>
      <c r="B32" s="135"/>
      <c r="C32" s="135"/>
      <c r="D32" s="136"/>
      <c r="E32" s="134"/>
      <c r="F32" s="134"/>
      <c r="G32" s="133">
        <f t="shared" si="0"/>
        <v>0</v>
      </c>
      <c r="H32" s="134"/>
      <c r="I32" s="133">
        <f t="shared" si="7"/>
        <v>0</v>
      </c>
      <c r="J32" s="126">
        <f t="shared" si="1"/>
        <v>0</v>
      </c>
      <c r="K32" s="127">
        <f t="shared" si="2"/>
        <v>0</v>
      </c>
      <c r="L32" s="128">
        <f t="shared" si="3"/>
        <v>0</v>
      </c>
      <c r="M32" s="126">
        <f t="shared" si="4"/>
        <v>0</v>
      </c>
      <c r="N32" s="128">
        <f t="shared" si="5"/>
        <v>0</v>
      </c>
      <c r="O32" s="169" t="str">
        <f t="shared" si="8"/>
        <v/>
      </c>
    </row>
    <row r="33" spans="1:15" ht="19.899999999999999" customHeight="1" x14ac:dyDescent="0.25">
      <c r="A33" s="171" t="str">
        <f t="shared" si="6"/>
        <v/>
      </c>
      <c r="B33" s="135"/>
      <c r="C33" s="135"/>
      <c r="D33" s="136"/>
      <c r="E33" s="134"/>
      <c r="F33" s="134"/>
      <c r="G33" s="133">
        <f t="shared" si="0"/>
        <v>0</v>
      </c>
      <c r="H33" s="134"/>
      <c r="I33" s="133">
        <f t="shared" si="7"/>
        <v>0</v>
      </c>
      <c r="J33" s="126">
        <f t="shared" si="1"/>
        <v>0</v>
      </c>
      <c r="K33" s="127">
        <f t="shared" si="2"/>
        <v>0</v>
      </c>
      <c r="L33" s="128">
        <f t="shared" si="3"/>
        <v>0</v>
      </c>
      <c r="M33" s="126">
        <f t="shared" si="4"/>
        <v>0</v>
      </c>
      <c r="N33" s="128">
        <f t="shared" si="5"/>
        <v>0</v>
      </c>
      <c r="O33" s="169" t="str">
        <f t="shared" si="8"/>
        <v/>
      </c>
    </row>
    <row r="34" spans="1:15" ht="19.899999999999999" customHeight="1" thickBot="1" x14ac:dyDescent="0.3">
      <c r="A34" s="171" t="str">
        <f t="shared" si="6"/>
        <v/>
      </c>
      <c r="B34" s="137"/>
      <c r="C34" s="137"/>
      <c r="D34" s="138"/>
      <c r="E34" s="139"/>
      <c r="F34" s="139"/>
      <c r="G34" s="140">
        <f t="shared" si="0"/>
        <v>0</v>
      </c>
      <c r="H34" s="139"/>
      <c r="I34" s="140">
        <f t="shared" si="7"/>
        <v>0</v>
      </c>
      <c r="J34" s="126">
        <f t="shared" si="1"/>
        <v>0</v>
      </c>
      <c r="K34" s="127">
        <f t="shared" si="2"/>
        <v>0</v>
      </c>
      <c r="L34" s="128">
        <f t="shared" si="3"/>
        <v>0</v>
      </c>
      <c r="M34" s="126">
        <f t="shared" si="4"/>
        <v>0</v>
      </c>
      <c r="N34" s="128">
        <f t="shared" si="5"/>
        <v>0</v>
      </c>
      <c r="O34" s="169" t="str">
        <f t="shared" si="8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20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120</v>
      </c>
      <c r="O39" s="168">
        <v>43130</v>
      </c>
    </row>
  </sheetData>
  <sheetProtection selectLockedCells="1"/>
  <mergeCells count="6">
    <mergeCell ref="A35:O35"/>
    <mergeCell ref="A1:G1"/>
    <mergeCell ref="H1:L1"/>
    <mergeCell ref="B2:C2"/>
    <mergeCell ref="J2:O3"/>
    <mergeCell ref="E8:I8"/>
  </mergeCells>
  <printOptions horizontalCentered="1" verticalCentered="1"/>
  <pageMargins left="1.03" right="0.46" top="0.5" bottom="0.5" header="0.5" footer="0.5"/>
  <pageSetup scale="63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transitionEvaluation="1">
    <pageSetUpPr fitToPage="1"/>
  </sheetPr>
  <dimension ref="A1:O39"/>
  <sheetViews>
    <sheetView showZeros="0" defaultGridColor="0" colorId="22" zoomScale="77" zoomScaleNormal="77" workbookViewId="0">
      <selection activeCell="V19" sqref="V19"/>
    </sheetView>
  </sheetViews>
  <sheetFormatPr defaultColWidth="9.77734375" defaultRowHeight="15.75" x14ac:dyDescent="0.25"/>
  <cols>
    <col min="1" max="1" width="9.88671875" style="26" bestFit="1" customWidth="1"/>
    <col min="2" max="2" width="4.77734375" style="26" customWidth="1"/>
    <col min="3" max="3" width="5.77734375" style="26" customWidth="1"/>
    <col min="4" max="4" width="30.44140625" style="26" customWidth="1"/>
    <col min="5" max="13" width="9.77734375" style="26"/>
    <col min="14" max="14" width="10.5546875" style="26" bestFit="1" customWidth="1"/>
    <col min="15" max="16384" width="9.77734375" style="26"/>
  </cols>
  <sheetData>
    <row r="1" spans="1:15" ht="31.5" thickTop="1" thickBot="1" x14ac:dyDescent="0.45">
      <c r="A1" s="332" t="s">
        <v>110</v>
      </c>
      <c r="B1" s="333"/>
      <c r="C1" s="333"/>
      <c r="D1" s="333"/>
      <c r="E1" s="333"/>
      <c r="F1" s="333"/>
      <c r="G1" s="334"/>
      <c r="H1" s="321" t="s">
        <v>109</v>
      </c>
      <c r="I1" s="322"/>
      <c r="J1" s="322"/>
      <c r="K1" s="322"/>
      <c r="L1" s="322"/>
      <c r="M1" s="172">
        <v>6</v>
      </c>
      <c r="N1" s="173" t="s">
        <v>1</v>
      </c>
      <c r="O1" s="174">
        <v>6</v>
      </c>
    </row>
    <row r="2" spans="1:15" ht="19.899999999999999" customHeight="1" thickTop="1" x14ac:dyDescent="0.3">
      <c r="A2" s="80" t="s">
        <v>2</v>
      </c>
      <c r="B2" s="323" t="s">
        <v>269</v>
      </c>
      <c r="C2" s="323"/>
      <c r="D2" s="81" t="s">
        <v>3</v>
      </c>
      <c r="E2" s="82" t="str">
        <f>'Actual Weight Record'!B4</f>
        <v>N328MH</v>
      </c>
      <c r="F2" s="83" t="s">
        <v>55</v>
      </c>
      <c r="G2" s="84">
        <f>'Actual Weight Record'!E4</f>
        <v>36045</v>
      </c>
      <c r="H2" s="175" t="s">
        <v>56</v>
      </c>
      <c r="I2" s="176"/>
      <c r="J2" s="344" t="s">
        <v>115</v>
      </c>
      <c r="K2" s="345"/>
      <c r="L2" s="345"/>
      <c r="M2" s="345"/>
      <c r="N2" s="345"/>
      <c r="O2" s="346"/>
    </row>
    <row r="3" spans="1:15" ht="19.899999999999999" customHeight="1" thickBot="1" x14ac:dyDescent="0.35">
      <c r="A3" s="85"/>
      <c r="B3" s="86"/>
      <c r="C3" s="87"/>
      <c r="D3" s="88"/>
      <c r="E3" s="88"/>
      <c r="F3" s="88"/>
      <c r="G3" s="88"/>
      <c r="H3" s="177"/>
      <c r="I3" s="178"/>
      <c r="J3" s="347"/>
      <c r="K3" s="347"/>
      <c r="L3" s="347"/>
      <c r="M3" s="347"/>
      <c r="N3" s="347"/>
      <c r="O3" s="348"/>
    </row>
    <row r="4" spans="1:15" ht="19.899999999999999" customHeight="1" thickTop="1" thickBot="1" x14ac:dyDescent="0.3">
      <c r="A4" s="89"/>
      <c r="B4" s="88"/>
      <c r="C4" s="90"/>
      <c r="D4" s="91" t="s">
        <v>57</v>
      </c>
      <c r="E4" s="92" t="s">
        <v>58</v>
      </c>
      <c r="F4" s="93"/>
      <c r="G4" s="93"/>
      <c r="H4" s="93"/>
      <c r="I4" s="94"/>
      <c r="J4" s="95" t="s">
        <v>59</v>
      </c>
      <c r="K4" s="96"/>
      <c r="L4" s="96"/>
      <c r="M4" s="96"/>
      <c r="N4" s="97"/>
      <c r="O4" s="98" t="s">
        <v>4</v>
      </c>
    </row>
    <row r="5" spans="1:15" ht="19.899999999999999" customHeight="1" thickBot="1" x14ac:dyDescent="0.3">
      <c r="A5" s="89"/>
      <c r="B5" s="88"/>
      <c r="C5" s="90"/>
      <c r="D5" s="99" t="s">
        <v>60</v>
      </c>
      <c r="E5" s="92" t="s">
        <v>61</v>
      </c>
      <c r="F5" s="93"/>
      <c r="G5" s="94"/>
      <c r="H5" s="92" t="s">
        <v>62</v>
      </c>
      <c r="I5" s="94"/>
      <c r="J5" s="100" t="s">
        <v>63</v>
      </c>
      <c r="K5" s="101"/>
      <c r="L5" s="102"/>
      <c r="M5" s="101" t="s">
        <v>62</v>
      </c>
      <c r="N5" s="102"/>
      <c r="O5" s="103" t="s">
        <v>5</v>
      </c>
    </row>
    <row r="6" spans="1:15" ht="19.899999999999999" customHeight="1" thickBot="1" x14ac:dyDescent="0.35">
      <c r="A6" s="104"/>
      <c r="B6" s="105"/>
      <c r="C6" s="106"/>
      <c r="D6" s="107"/>
      <c r="E6" s="108" t="s">
        <v>64</v>
      </c>
      <c r="F6" s="109"/>
      <c r="G6" s="109"/>
      <c r="H6" s="109"/>
      <c r="I6" s="110"/>
      <c r="J6" s="111"/>
      <c r="K6" s="112"/>
      <c r="L6" s="113"/>
      <c r="M6" s="111"/>
      <c r="N6" s="113"/>
      <c r="O6" s="103" t="s">
        <v>6</v>
      </c>
    </row>
    <row r="7" spans="1:15" ht="19.899999999999999" customHeight="1" x14ac:dyDescent="0.25">
      <c r="A7" s="114" t="s">
        <v>16</v>
      </c>
      <c r="B7" s="115" t="s">
        <v>7</v>
      </c>
      <c r="C7" s="116" t="s">
        <v>8</v>
      </c>
      <c r="D7" s="117"/>
      <c r="E7" s="118" t="s">
        <v>25</v>
      </c>
      <c r="F7" s="49" t="s">
        <v>65</v>
      </c>
      <c r="G7" s="119" t="s">
        <v>66</v>
      </c>
      <c r="H7" s="118" t="s">
        <v>67</v>
      </c>
      <c r="I7" s="119" t="s">
        <v>66</v>
      </c>
      <c r="J7" s="120" t="s">
        <v>42</v>
      </c>
      <c r="K7" s="49" t="s">
        <v>68</v>
      </c>
      <c r="L7" s="121" t="s">
        <v>66</v>
      </c>
      <c r="M7" s="120" t="s">
        <v>69</v>
      </c>
      <c r="N7" s="121" t="s">
        <v>70</v>
      </c>
      <c r="O7" s="122" t="s">
        <v>9</v>
      </c>
    </row>
    <row r="8" spans="1:15" ht="19.899999999999999" customHeight="1" x14ac:dyDescent="0.35">
      <c r="A8" s="170">
        <f>'Actual Weight Record'!G4</f>
        <v>43952</v>
      </c>
      <c r="B8" s="123"/>
      <c r="C8" s="124"/>
      <c r="D8" s="154" t="s">
        <v>114</v>
      </c>
      <c r="E8" s="329" t="s">
        <v>71</v>
      </c>
      <c r="F8" s="330"/>
      <c r="G8" s="330"/>
      <c r="H8" s="330"/>
      <c r="I8" s="331"/>
      <c r="J8" s="161">
        <f>'Additions-Deletions'!J35</f>
        <v>7596</v>
      </c>
      <c r="K8" s="162">
        <f>'Additions-Deletions'!K35</f>
        <v>142</v>
      </c>
      <c r="L8" s="163">
        <f>'Additions-Deletions'!L35</f>
        <v>1078627.92</v>
      </c>
      <c r="M8" s="161">
        <f>'Additions-Deletions'!M35</f>
        <v>7.53</v>
      </c>
      <c r="N8" s="163">
        <f>'Additions-Deletions'!N35</f>
        <v>57180</v>
      </c>
      <c r="O8" s="129" t="str">
        <f>'Additions-Deletions'!O8</f>
        <v>Isaac M</v>
      </c>
    </row>
    <row r="9" spans="1:15" ht="19.899999999999999" customHeight="1" x14ac:dyDescent="0.25">
      <c r="A9" s="171">
        <v>43525</v>
      </c>
      <c r="B9" s="135" t="s">
        <v>100</v>
      </c>
      <c r="C9" s="135"/>
      <c r="D9" s="136" t="s">
        <v>102</v>
      </c>
      <c r="E9" s="134">
        <v>7.2</v>
      </c>
      <c r="F9" s="134"/>
      <c r="G9" s="133">
        <f t="shared" ref="G9:G34" si="0">(F9*E9)</f>
        <v>0</v>
      </c>
      <c r="H9" s="134"/>
      <c r="I9" s="133">
        <f>E9*H9</f>
        <v>0</v>
      </c>
      <c r="J9" s="126">
        <f t="shared" ref="J9:J34" si="1">IF(E9=0,0,J8+E9)</f>
        <v>7603.2</v>
      </c>
      <c r="K9" s="127">
        <f t="shared" ref="K9:K34" si="2">IF(L9=0,0,ROUND(L9/J9,2))</f>
        <v>0</v>
      </c>
      <c r="L9" s="128">
        <f t="shared" ref="L9:L34" si="3">IF(G9=0,0,L8+G9)</f>
        <v>0</v>
      </c>
      <c r="M9" s="126">
        <f t="shared" ref="M9:M34" si="4">IF(N9=0,0,ROUND(N9/J9,2))</f>
        <v>0</v>
      </c>
      <c r="N9" s="128">
        <f t="shared" ref="N9:N34" si="5">IF(I9=0,0,N8+I9)</f>
        <v>0</v>
      </c>
      <c r="O9" s="169" t="s">
        <v>255</v>
      </c>
    </row>
    <row r="10" spans="1:15" ht="19.899999999999999" customHeight="1" x14ac:dyDescent="0.25">
      <c r="A10" s="171">
        <f t="shared" ref="A10:A34" si="6">IF(D10="","",A9)</f>
        <v>43525</v>
      </c>
      <c r="B10" s="135" t="s">
        <v>100</v>
      </c>
      <c r="C10" s="135"/>
      <c r="D10" s="136" t="s">
        <v>103</v>
      </c>
      <c r="E10" s="134">
        <v>4.7</v>
      </c>
      <c r="F10" s="134"/>
      <c r="G10" s="133">
        <f t="shared" si="0"/>
        <v>0</v>
      </c>
      <c r="H10" s="134"/>
      <c r="I10" s="133">
        <f t="shared" ref="I10:I34" si="7">(H10*E10)</f>
        <v>0</v>
      </c>
      <c r="J10" s="126">
        <f t="shared" si="1"/>
        <v>7607.9</v>
      </c>
      <c r="K10" s="127">
        <f t="shared" si="2"/>
        <v>0</v>
      </c>
      <c r="L10" s="128">
        <f t="shared" si="3"/>
        <v>0</v>
      </c>
      <c r="M10" s="126">
        <f t="shared" si="4"/>
        <v>0</v>
      </c>
      <c r="N10" s="128">
        <f t="shared" si="5"/>
        <v>0</v>
      </c>
      <c r="O10" s="169" t="str">
        <f>IF(D10="","",O9)</f>
        <v>IM</v>
      </c>
    </row>
    <row r="11" spans="1:15" ht="19.899999999999999" customHeight="1" x14ac:dyDescent="0.25">
      <c r="A11" s="171">
        <f t="shared" si="6"/>
        <v>43525</v>
      </c>
      <c r="B11" s="135" t="s">
        <v>100</v>
      </c>
      <c r="C11" s="135"/>
      <c r="D11" s="136" t="s">
        <v>104</v>
      </c>
      <c r="E11" s="134">
        <v>8.6</v>
      </c>
      <c r="F11" s="134"/>
      <c r="G11" s="133">
        <f t="shared" si="0"/>
        <v>0</v>
      </c>
      <c r="H11" s="134"/>
      <c r="I11" s="133">
        <f t="shared" si="7"/>
        <v>0</v>
      </c>
      <c r="J11" s="126">
        <f t="shared" si="1"/>
        <v>7616.5</v>
      </c>
      <c r="K11" s="127">
        <f t="shared" si="2"/>
        <v>0</v>
      </c>
      <c r="L11" s="128">
        <f t="shared" si="3"/>
        <v>0</v>
      </c>
      <c r="M11" s="126">
        <f t="shared" si="4"/>
        <v>0</v>
      </c>
      <c r="N11" s="128">
        <f t="shared" si="5"/>
        <v>0</v>
      </c>
      <c r="O11" s="169" t="str">
        <f t="shared" ref="O11:O34" si="8">IF(D11="","",O10)</f>
        <v>IM</v>
      </c>
    </row>
    <row r="12" spans="1:15" ht="19.899999999999999" customHeight="1" x14ac:dyDescent="0.25">
      <c r="A12" s="171">
        <f t="shared" si="6"/>
        <v>43525</v>
      </c>
      <c r="B12" s="135" t="s">
        <v>100</v>
      </c>
      <c r="C12" s="135"/>
      <c r="D12" s="136" t="s">
        <v>105</v>
      </c>
      <c r="E12" s="134">
        <v>1.5</v>
      </c>
      <c r="F12" s="134"/>
      <c r="G12" s="133">
        <f t="shared" si="0"/>
        <v>0</v>
      </c>
      <c r="H12" s="134"/>
      <c r="I12" s="133">
        <f t="shared" si="7"/>
        <v>0</v>
      </c>
      <c r="J12" s="126">
        <f t="shared" si="1"/>
        <v>7618</v>
      </c>
      <c r="K12" s="127">
        <f t="shared" si="2"/>
        <v>0</v>
      </c>
      <c r="L12" s="128">
        <f t="shared" si="3"/>
        <v>0</v>
      </c>
      <c r="M12" s="126">
        <f t="shared" si="4"/>
        <v>0</v>
      </c>
      <c r="N12" s="128">
        <f t="shared" si="5"/>
        <v>0</v>
      </c>
      <c r="O12" s="169" t="str">
        <f t="shared" si="8"/>
        <v>IM</v>
      </c>
    </row>
    <row r="13" spans="1:15" ht="19.899999999999999" customHeight="1" x14ac:dyDescent="0.25">
      <c r="A13" s="171">
        <f t="shared" si="6"/>
        <v>43525</v>
      </c>
      <c r="B13" s="135" t="s">
        <v>100</v>
      </c>
      <c r="C13" s="135"/>
      <c r="D13" s="136" t="s">
        <v>106</v>
      </c>
      <c r="E13" s="134">
        <v>24</v>
      </c>
      <c r="F13" s="134"/>
      <c r="G13" s="133">
        <f t="shared" si="0"/>
        <v>0</v>
      </c>
      <c r="H13" s="134"/>
      <c r="I13" s="133">
        <f t="shared" si="7"/>
        <v>0</v>
      </c>
      <c r="J13" s="126">
        <f t="shared" si="1"/>
        <v>7642</v>
      </c>
      <c r="K13" s="127">
        <f t="shared" si="2"/>
        <v>0</v>
      </c>
      <c r="L13" s="128">
        <f t="shared" si="3"/>
        <v>0</v>
      </c>
      <c r="M13" s="126">
        <f t="shared" si="4"/>
        <v>0</v>
      </c>
      <c r="N13" s="128">
        <f t="shared" si="5"/>
        <v>0</v>
      </c>
      <c r="O13" s="169" t="str">
        <f t="shared" si="8"/>
        <v>IM</v>
      </c>
    </row>
    <row r="14" spans="1:15" ht="19.899999999999999" customHeight="1" x14ac:dyDescent="0.25">
      <c r="A14" s="171">
        <f t="shared" si="6"/>
        <v>43525</v>
      </c>
      <c r="B14" s="135" t="s">
        <v>100</v>
      </c>
      <c r="C14" s="135"/>
      <c r="D14" s="136" t="s">
        <v>107</v>
      </c>
      <c r="E14" s="134">
        <v>13</v>
      </c>
      <c r="F14" s="134"/>
      <c r="G14" s="133">
        <f t="shared" si="0"/>
        <v>0</v>
      </c>
      <c r="H14" s="134"/>
      <c r="I14" s="133">
        <f t="shared" si="7"/>
        <v>0</v>
      </c>
      <c r="J14" s="126">
        <f t="shared" si="1"/>
        <v>7655</v>
      </c>
      <c r="K14" s="127">
        <f t="shared" si="2"/>
        <v>0</v>
      </c>
      <c r="L14" s="128">
        <f t="shared" si="3"/>
        <v>0</v>
      </c>
      <c r="M14" s="126">
        <f t="shared" si="4"/>
        <v>0</v>
      </c>
      <c r="N14" s="128">
        <f t="shared" si="5"/>
        <v>0</v>
      </c>
      <c r="O14" s="169" t="str">
        <f t="shared" si="8"/>
        <v>IM</v>
      </c>
    </row>
    <row r="15" spans="1:15" ht="19.899999999999999" customHeight="1" x14ac:dyDescent="0.25">
      <c r="A15" s="171">
        <f t="shared" si="6"/>
        <v>43525</v>
      </c>
      <c r="B15" s="135" t="s">
        <v>100</v>
      </c>
      <c r="C15" s="135"/>
      <c r="D15" s="136" t="s">
        <v>108</v>
      </c>
      <c r="E15" s="134">
        <v>115</v>
      </c>
      <c r="F15" s="134"/>
      <c r="G15" s="133">
        <f t="shared" si="0"/>
        <v>0</v>
      </c>
      <c r="H15" s="134"/>
      <c r="I15" s="133">
        <f t="shared" si="7"/>
        <v>0</v>
      </c>
      <c r="J15" s="126">
        <f t="shared" si="1"/>
        <v>7770</v>
      </c>
      <c r="K15" s="127">
        <f t="shared" si="2"/>
        <v>0</v>
      </c>
      <c r="L15" s="128">
        <f t="shared" si="3"/>
        <v>0</v>
      </c>
      <c r="M15" s="126">
        <f t="shared" si="4"/>
        <v>0</v>
      </c>
      <c r="N15" s="128">
        <f t="shared" si="5"/>
        <v>0</v>
      </c>
      <c r="O15" s="169" t="str">
        <f t="shared" si="8"/>
        <v>IM</v>
      </c>
    </row>
    <row r="16" spans="1:15" ht="19.899999999999999" customHeight="1" x14ac:dyDescent="0.25">
      <c r="A16" s="171" t="str">
        <f t="shared" si="6"/>
        <v/>
      </c>
      <c r="B16" s="135"/>
      <c r="C16" s="135"/>
      <c r="D16" s="136"/>
      <c r="E16" s="134"/>
      <c r="F16" s="134"/>
      <c r="G16" s="133">
        <f t="shared" si="0"/>
        <v>0</v>
      </c>
      <c r="H16" s="134"/>
      <c r="I16" s="133">
        <f t="shared" si="7"/>
        <v>0</v>
      </c>
      <c r="J16" s="126">
        <f t="shared" si="1"/>
        <v>0</v>
      </c>
      <c r="K16" s="127">
        <f t="shared" si="2"/>
        <v>0</v>
      </c>
      <c r="L16" s="128">
        <f t="shared" si="3"/>
        <v>0</v>
      </c>
      <c r="M16" s="126">
        <f t="shared" si="4"/>
        <v>0</v>
      </c>
      <c r="N16" s="128">
        <f t="shared" si="5"/>
        <v>0</v>
      </c>
      <c r="O16" s="169" t="str">
        <f t="shared" si="8"/>
        <v/>
      </c>
    </row>
    <row r="17" spans="1:15" ht="19.899999999999999" customHeight="1" x14ac:dyDescent="0.25">
      <c r="A17" s="171" t="str">
        <f t="shared" si="6"/>
        <v/>
      </c>
      <c r="B17" s="135"/>
      <c r="C17" s="135"/>
      <c r="D17" s="136"/>
      <c r="E17" s="134"/>
      <c r="F17" s="134"/>
      <c r="G17" s="133">
        <f t="shared" si="0"/>
        <v>0</v>
      </c>
      <c r="H17" s="134"/>
      <c r="I17" s="133">
        <f t="shared" si="7"/>
        <v>0</v>
      </c>
      <c r="J17" s="126">
        <f t="shared" si="1"/>
        <v>0</v>
      </c>
      <c r="K17" s="127">
        <f t="shared" si="2"/>
        <v>0</v>
      </c>
      <c r="L17" s="128">
        <f t="shared" si="3"/>
        <v>0</v>
      </c>
      <c r="M17" s="126">
        <f t="shared" si="4"/>
        <v>0</v>
      </c>
      <c r="N17" s="128">
        <f t="shared" si="5"/>
        <v>0</v>
      </c>
      <c r="O17" s="169" t="str">
        <f t="shared" si="8"/>
        <v/>
      </c>
    </row>
    <row r="18" spans="1:15" ht="19.899999999999999" customHeight="1" x14ac:dyDescent="0.25">
      <c r="A18" s="171" t="str">
        <f t="shared" si="6"/>
        <v/>
      </c>
      <c r="B18" s="135"/>
      <c r="C18" s="135"/>
      <c r="D18" s="136"/>
      <c r="E18" s="134"/>
      <c r="F18" s="134"/>
      <c r="G18" s="133">
        <f t="shared" si="0"/>
        <v>0</v>
      </c>
      <c r="H18" s="134"/>
      <c r="I18" s="133">
        <f t="shared" si="7"/>
        <v>0</v>
      </c>
      <c r="J18" s="126">
        <f t="shared" si="1"/>
        <v>0</v>
      </c>
      <c r="K18" s="127">
        <f t="shared" si="2"/>
        <v>0</v>
      </c>
      <c r="L18" s="128">
        <f t="shared" si="3"/>
        <v>0</v>
      </c>
      <c r="M18" s="126">
        <f t="shared" si="4"/>
        <v>0</v>
      </c>
      <c r="N18" s="128">
        <f t="shared" si="5"/>
        <v>0</v>
      </c>
      <c r="O18" s="169" t="str">
        <f t="shared" si="8"/>
        <v/>
      </c>
    </row>
    <row r="19" spans="1:15" ht="19.899999999999999" customHeight="1" x14ac:dyDescent="0.25">
      <c r="A19" s="171" t="str">
        <f t="shared" si="6"/>
        <v/>
      </c>
      <c r="B19" s="135"/>
      <c r="C19" s="135"/>
      <c r="D19" s="136"/>
      <c r="E19" s="134"/>
      <c r="F19" s="134"/>
      <c r="G19" s="133">
        <f t="shared" si="0"/>
        <v>0</v>
      </c>
      <c r="H19" s="134"/>
      <c r="I19" s="133">
        <f t="shared" si="7"/>
        <v>0</v>
      </c>
      <c r="J19" s="126">
        <f t="shared" si="1"/>
        <v>0</v>
      </c>
      <c r="K19" s="127">
        <f t="shared" si="2"/>
        <v>0</v>
      </c>
      <c r="L19" s="128">
        <f t="shared" si="3"/>
        <v>0</v>
      </c>
      <c r="M19" s="126">
        <f t="shared" si="4"/>
        <v>0</v>
      </c>
      <c r="N19" s="128">
        <f t="shared" si="5"/>
        <v>0</v>
      </c>
      <c r="O19" s="169" t="str">
        <f t="shared" si="8"/>
        <v/>
      </c>
    </row>
    <row r="20" spans="1:15" ht="19.899999999999999" customHeight="1" x14ac:dyDescent="0.25">
      <c r="A20" s="171" t="str">
        <f t="shared" si="6"/>
        <v/>
      </c>
      <c r="B20" s="135"/>
      <c r="C20" s="135"/>
      <c r="D20" s="136"/>
      <c r="E20" s="134"/>
      <c r="F20" s="134"/>
      <c r="G20" s="133">
        <f t="shared" si="0"/>
        <v>0</v>
      </c>
      <c r="H20" s="134"/>
      <c r="I20" s="133">
        <f t="shared" si="7"/>
        <v>0</v>
      </c>
      <c r="J20" s="126">
        <f t="shared" si="1"/>
        <v>0</v>
      </c>
      <c r="K20" s="127">
        <f t="shared" si="2"/>
        <v>0</v>
      </c>
      <c r="L20" s="128">
        <f t="shared" si="3"/>
        <v>0</v>
      </c>
      <c r="M20" s="126">
        <f t="shared" si="4"/>
        <v>0</v>
      </c>
      <c r="N20" s="128">
        <f t="shared" si="5"/>
        <v>0</v>
      </c>
      <c r="O20" s="169" t="str">
        <f t="shared" si="8"/>
        <v/>
      </c>
    </row>
    <row r="21" spans="1:15" ht="19.899999999999999" customHeight="1" x14ac:dyDescent="0.25">
      <c r="A21" s="171" t="str">
        <f t="shared" si="6"/>
        <v/>
      </c>
      <c r="B21" s="135"/>
      <c r="C21" s="135"/>
      <c r="D21" s="136"/>
      <c r="E21" s="134"/>
      <c r="F21" s="134"/>
      <c r="G21" s="133">
        <f t="shared" si="0"/>
        <v>0</v>
      </c>
      <c r="H21" s="134"/>
      <c r="I21" s="133">
        <f t="shared" si="7"/>
        <v>0</v>
      </c>
      <c r="J21" s="126">
        <f t="shared" si="1"/>
        <v>0</v>
      </c>
      <c r="K21" s="127">
        <f t="shared" si="2"/>
        <v>0</v>
      </c>
      <c r="L21" s="128">
        <f t="shared" si="3"/>
        <v>0</v>
      </c>
      <c r="M21" s="126">
        <f t="shared" si="4"/>
        <v>0</v>
      </c>
      <c r="N21" s="128">
        <f t="shared" si="5"/>
        <v>0</v>
      </c>
      <c r="O21" s="169" t="str">
        <f t="shared" si="8"/>
        <v/>
      </c>
    </row>
    <row r="22" spans="1:15" ht="19.899999999999999" customHeight="1" x14ac:dyDescent="0.25">
      <c r="A22" s="171" t="str">
        <f t="shared" si="6"/>
        <v/>
      </c>
      <c r="B22" s="135"/>
      <c r="C22" s="135"/>
      <c r="D22" s="136"/>
      <c r="E22" s="134"/>
      <c r="F22" s="134"/>
      <c r="G22" s="133">
        <f t="shared" si="0"/>
        <v>0</v>
      </c>
      <c r="H22" s="134"/>
      <c r="I22" s="133">
        <f t="shared" si="7"/>
        <v>0</v>
      </c>
      <c r="J22" s="126">
        <f t="shared" si="1"/>
        <v>0</v>
      </c>
      <c r="K22" s="127">
        <f t="shared" si="2"/>
        <v>0</v>
      </c>
      <c r="L22" s="128">
        <f t="shared" si="3"/>
        <v>0</v>
      </c>
      <c r="M22" s="126">
        <f t="shared" si="4"/>
        <v>0</v>
      </c>
      <c r="N22" s="128">
        <f t="shared" si="5"/>
        <v>0</v>
      </c>
      <c r="O22" s="169" t="str">
        <f t="shared" si="8"/>
        <v/>
      </c>
    </row>
    <row r="23" spans="1:15" ht="19.899999999999999" customHeight="1" x14ac:dyDescent="0.25">
      <c r="A23" s="171" t="str">
        <f t="shared" si="6"/>
        <v/>
      </c>
      <c r="B23" s="135"/>
      <c r="C23" s="135"/>
      <c r="D23" s="136"/>
      <c r="E23" s="134"/>
      <c r="F23" s="134"/>
      <c r="G23" s="133">
        <f t="shared" si="0"/>
        <v>0</v>
      </c>
      <c r="H23" s="134"/>
      <c r="I23" s="133">
        <f t="shared" si="7"/>
        <v>0</v>
      </c>
      <c r="J23" s="126">
        <f t="shared" si="1"/>
        <v>0</v>
      </c>
      <c r="K23" s="127">
        <f t="shared" si="2"/>
        <v>0</v>
      </c>
      <c r="L23" s="128">
        <f t="shared" si="3"/>
        <v>0</v>
      </c>
      <c r="M23" s="126">
        <f t="shared" si="4"/>
        <v>0</v>
      </c>
      <c r="N23" s="128">
        <f t="shared" si="5"/>
        <v>0</v>
      </c>
      <c r="O23" s="169" t="str">
        <f t="shared" si="8"/>
        <v/>
      </c>
    </row>
    <row r="24" spans="1:15" ht="19.899999999999999" customHeight="1" x14ac:dyDescent="0.25">
      <c r="A24" s="171" t="str">
        <f t="shared" si="6"/>
        <v/>
      </c>
      <c r="B24" s="135"/>
      <c r="C24" s="135"/>
      <c r="D24" s="136"/>
      <c r="E24" s="134"/>
      <c r="F24" s="134"/>
      <c r="G24" s="133">
        <f t="shared" si="0"/>
        <v>0</v>
      </c>
      <c r="H24" s="134"/>
      <c r="I24" s="133">
        <f t="shared" si="7"/>
        <v>0</v>
      </c>
      <c r="J24" s="126">
        <f t="shared" si="1"/>
        <v>0</v>
      </c>
      <c r="K24" s="127">
        <f t="shared" si="2"/>
        <v>0</v>
      </c>
      <c r="L24" s="128">
        <f t="shared" si="3"/>
        <v>0</v>
      </c>
      <c r="M24" s="126">
        <f t="shared" si="4"/>
        <v>0</v>
      </c>
      <c r="N24" s="128">
        <f t="shared" si="5"/>
        <v>0</v>
      </c>
      <c r="O24" s="169" t="str">
        <f t="shared" si="8"/>
        <v/>
      </c>
    </row>
    <row r="25" spans="1:15" ht="19.899999999999999" customHeight="1" x14ac:dyDescent="0.25">
      <c r="A25" s="171" t="str">
        <f t="shared" si="6"/>
        <v/>
      </c>
      <c r="B25" s="135"/>
      <c r="C25" s="135"/>
      <c r="D25" s="136"/>
      <c r="E25" s="134"/>
      <c r="F25" s="134"/>
      <c r="G25" s="133">
        <f t="shared" si="0"/>
        <v>0</v>
      </c>
      <c r="H25" s="134"/>
      <c r="I25" s="133">
        <f t="shared" si="7"/>
        <v>0</v>
      </c>
      <c r="J25" s="126">
        <f t="shared" si="1"/>
        <v>0</v>
      </c>
      <c r="K25" s="127">
        <f t="shared" si="2"/>
        <v>0</v>
      </c>
      <c r="L25" s="128">
        <f t="shared" si="3"/>
        <v>0</v>
      </c>
      <c r="M25" s="126">
        <f t="shared" si="4"/>
        <v>0</v>
      </c>
      <c r="N25" s="128">
        <f t="shared" si="5"/>
        <v>0</v>
      </c>
      <c r="O25" s="169" t="str">
        <f t="shared" si="8"/>
        <v/>
      </c>
    </row>
    <row r="26" spans="1:15" ht="19.899999999999999" customHeight="1" x14ac:dyDescent="0.25">
      <c r="A26" s="171" t="str">
        <f t="shared" si="6"/>
        <v/>
      </c>
      <c r="B26" s="135"/>
      <c r="C26" s="135"/>
      <c r="D26" s="136"/>
      <c r="E26" s="134"/>
      <c r="F26" s="134"/>
      <c r="G26" s="133">
        <f t="shared" si="0"/>
        <v>0</v>
      </c>
      <c r="H26" s="134"/>
      <c r="I26" s="133">
        <f t="shared" si="7"/>
        <v>0</v>
      </c>
      <c r="J26" s="126">
        <f t="shared" si="1"/>
        <v>0</v>
      </c>
      <c r="K26" s="127">
        <f t="shared" si="2"/>
        <v>0</v>
      </c>
      <c r="L26" s="128">
        <f t="shared" si="3"/>
        <v>0</v>
      </c>
      <c r="M26" s="126">
        <f t="shared" si="4"/>
        <v>0</v>
      </c>
      <c r="N26" s="128">
        <f t="shared" si="5"/>
        <v>0</v>
      </c>
      <c r="O26" s="169" t="str">
        <f t="shared" si="8"/>
        <v/>
      </c>
    </row>
    <row r="27" spans="1:15" ht="19.899999999999999" customHeight="1" x14ac:dyDescent="0.25">
      <c r="A27" s="171" t="str">
        <f t="shared" si="6"/>
        <v/>
      </c>
      <c r="B27" s="135"/>
      <c r="C27" s="135"/>
      <c r="D27" s="136"/>
      <c r="E27" s="134"/>
      <c r="F27" s="134"/>
      <c r="G27" s="133">
        <f t="shared" si="0"/>
        <v>0</v>
      </c>
      <c r="H27" s="134"/>
      <c r="I27" s="133">
        <f t="shared" si="7"/>
        <v>0</v>
      </c>
      <c r="J27" s="126">
        <f t="shared" si="1"/>
        <v>0</v>
      </c>
      <c r="K27" s="127">
        <f t="shared" si="2"/>
        <v>0</v>
      </c>
      <c r="L27" s="128">
        <f t="shared" si="3"/>
        <v>0</v>
      </c>
      <c r="M27" s="126">
        <f t="shared" si="4"/>
        <v>0</v>
      </c>
      <c r="N27" s="128">
        <f t="shared" si="5"/>
        <v>0</v>
      </c>
      <c r="O27" s="169" t="str">
        <f t="shared" si="8"/>
        <v/>
      </c>
    </row>
    <row r="28" spans="1:15" ht="19.899999999999999" customHeight="1" x14ac:dyDescent="0.25">
      <c r="A28" s="171" t="str">
        <f t="shared" si="6"/>
        <v/>
      </c>
      <c r="B28" s="135"/>
      <c r="C28" s="135"/>
      <c r="D28" s="136"/>
      <c r="E28" s="134"/>
      <c r="F28" s="134"/>
      <c r="G28" s="133">
        <f t="shared" si="0"/>
        <v>0</v>
      </c>
      <c r="H28" s="134"/>
      <c r="I28" s="133">
        <f t="shared" si="7"/>
        <v>0</v>
      </c>
      <c r="J28" s="126">
        <f t="shared" si="1"/>
        <v>0</v>
      </c>
      <c r="K28" s="127">
        <f t="shared" si="2"/>
        <v>0</v>
      </c>
      <c r="L28" s="128">
        <f t="shared" si="3"/>
        <v>0</v>
      </c>
      <c r="M28" s="126">
        <f t="shared" si="4"/>
        <v>0</v>
      </c>
      <c r="N28" s="128">
        <f t="shared" si="5"/>
        <v>0</v>
      </c>
      <c r="O28" s="169" t="str">
        <f t="shared" si="8"/>
        <v/>
      </c>
    </row>
    <row r="29" spans="1:15" ht="19.899999999999999" customHeight="1" x14ac:dyDescent="0.25">
      <c r="A29" s="171" t="str">
        <f t="shared" si="6"/>
        <v/>
      </c>
      <c r="B29" s="135"/>
      <c r="C29" s="135"/>
      <c r="D29" s="136"/>
      <c r="E29" s="134"/>
      <c r="F29" s="134"/>
      <c r="G29" s="133">
        <f t="shared" si="0"/>
        <v>0</v>
      </c>
      <c r="H29" s="134"/>
      <c r="I29" s="133">
        <f t="shared" si="7"/>
        <v>0</v>
      </c>
      <c r="J29" s="126">
        <f t="shared" si="1"/>
        <v>0</v>
      </c>
      <c r="K29" s="127">
        <f t="shared" si="2"/>
        <v>0</v>
      </c>
      <c r="L29" s="128">
        <f t="shared" si="3"/>
        <v>0</v>
      </c>
      <c r="M29" s="126">
        <f t="shared" si="4"/>
        <v>0</v>
      </c>
      <c r="N29" s="128">
        <f t="shared" si="5"/>
        <v>0</v>
      </c>
      <c r="O29" s="169" t="str">
        <f t="shared" si="8"/>
        <v/>
      </c>
    </row>
    <row r="30" spans="1:15" ht="19.899999999999999" customHeight="1" x14ac:dyDescent="0.25">
      <c r="A30" s="171" t="str">
        <f t="shared" si="6"/>
        <v/>
      </c>
      <c r="B30" s="135"/>
      <c r="C30" s="135"/>
      <c r="D30" s="136"/>
      <c r="E30" s="134"/>
      <c r="F30" s="134"/>
      <c r="G30" s="133">
        <f t="shared" si="0"/>
        <v>0</v>
      </c>
      <c r="H30" s="134"/>
      <c r="I30" s="133">
        <f t="shared" si="7"/>
        <v>0</v>
      </c>
      <c r="J30" s="126">
        <f t="shared" si="1"/>
        <v>0</v>
      </c>
      <c r="K30" s="127">
        <f t="shared" si="2"/>
        <v>0</v>
      </c>
      <c r="L30" s="128">
        <f t="shared" si="3"/>
        <v>0</v>
      </c>
      <c r="M30" s="126">
        <f t="shared" si="4"/>
        <v>0</v>
      </c>
      <c r="N30" s="128">
        <f t="shared" si="5"/>
        <v>0</v>
      </c>
      <c r="O30" s="169" t="str">
        <f t="shared" si="8"/>
        <v/>
      </c>
    </row>
    <row r="31" spans="1:15" ht="19.899999999999999" customHeight="1" x14ac:dyDescent="0.25">
      <c r="A31" s="171" t="str">
        <f t="shared" si="6"/>
        <v/>
      </c>
      <c r="B31" s="135"/>
      <c r="C31" s="135"/>
      <c r="D31" s="136"/>
      <c r="E31" s="134"/>
      <c r="F31" s="134"/>
      <c r="G31" s="133">
        <f t="shared" si="0"/>
        <v>0</v>
      </c>
      <c r="H31" s="134"/>
      <c r="I31" s="133">
        <f t="shared" si="7"/>
        <v>0</v>
      </c>
      <c r="J31" s="126">
        <f t="shared" si="1"/>
        <v>0</v>
      </c>
      <c r="K31" s="127">
        <f t="shared" si="2"/>
        <v>0</v>
      </c>
      <c r="L31" s="128">
        <f t="shared" si="3"/>
        <v>0</v>
      </c>
      <c r="M31" s="126">
        <f t="shared" si="4"/>
        <v>0</v>
      </c>
      <c r="N31" s="128">
        <f t="shared" si="5"/>
        <v>0</v>
      </c>
      <c r="O31" s="169" t="str">
        <f t="shared" si="8"/>
        <v/>
      </c>
    </row>
    <row r="32" spans="1:15" ht="19.899999999999999" customHeight="1" x14ac:dyDescent="0.25">
      <c r="A32" s="171" t="str">
        <f t="shared" si="6"/>
        <v/>
      </c>
      <c r="B32" s="135"/>
      <c r="C32" s="135"/>
      <c r="D32" s="136"/>
      <c r="E32" s="134"/>
      <c r="F32" s="134"/>
      <c r="G32" s="133">
        <f t="shared" si="0"/>
        <v>0</v>
      </c>
      <c r="H32" s="134"/>
      <c r="I32" s="133">
        <f t="shared" si="7"/>
        <v>0</v>
      </c>
      <c r="J32" s="126">
        <f t="shared" si="1"/>
        <v>0</v>
      </c>
      <c r="K32" s="127">
        <f t="shared" si="2"/>
        <v>0</v>
      </c>
      <c r="L32" s="128">
        <f t="shared" si="3"/>
        <v>0</v>
      </c>
      <c r="M32" s="126">
        <f t="shared" si="4"/>
        <v>0</v>
      </c>
      <c r="N32" s="128">
        <f t="shared" si="5"/>
        <v>0</v>
      </c>
      <c r="O32" s="169" t="str">
        <f t="shared" si="8"/>
        <v/>
      </c>
    </row>
    <row r="33" spans="1:15" ht="19.899999999999999" customHeight="1" x14ac:dyDescent="0.25">
      <c r="A33" s="171" t="str">
        <f t="shared" si="6"/>
        <v/>
      </c>
      <c r="B33" s="135"/>
      <c r="C33" s="135"/>
      <c r="D33" s="136"/>
      <c r="E33" s="134"/>
      <c r="F33" s="134"/>
      <c r="G33" s="133">
        <f t="shared" si="0"/>
        <v>0</v>
      </c>
      <c r="H33" s="134"/>
      <c r="I33" s="133">
        <f t="shared" si="7"/>
        <v>0</v>
      </c>
      <c r="J33" s="126">
        <f t="shared" si="1"/>
        <v>0</v>
      </c>
      <c r="K33" s="127">
        <f t="shared" si="2"/>
        <v>0</v>
      </c>
      <c r="L33" s="128">
        <f t="shared" si="3"/>
        <v>0</v>
      </c>
      <c r="M33" s="126">
        <f t="shared" si="4"/>
        <v>0</v>
      </c>
      <c r="N33" s="128">
        <f t="shared" si="5"/>
        <v>0</v>
      </c>
      <c r="O33" s="169" t="str">
        <f t="shared" si="8"/>
        <v/>
      </c>
    </row>
    <row r="34" spans="1:15" ht="19.899999999999999" customHeight="1" thickBot="1" x14ac:dyDescent="0.3">
      <c r="A34" s="171" t="str">
        <f t="shared" si="6"/>
        <v/>
      </c>
      <c r="B34" s="137"/>
      <c r="C34" s="137"/>
      <c r="D34" s="138"/>
      <c r="E34" s="139"/>
      <c r="F34" s="139"/>
      <c r="G34" s="140">
        <f t="shared" si="0"/>
        <v>0</v>
      </c>
      <c r="H34" s="139"/>
      <c r="I34" s="140">
        <f t="shared" si="7"/>
        <v>0</v>
      </c>
      <c r="J34" s="126">
        <f t="shared" si="1"/>
        <v>0</v>
      </c>
      <c r="K34" s="127">
        <f t="shared" si="2"/>
        <v>0</v>
      </c>
      <c r="L34" s="128">
        <f t="shared" si="3"/>
        <v>0</v>
      </c>
      <c r="M34" s="126">
        <f t="shared" si="4"/>
        <v>0</v>
      </c>
      <c r="N34" s="128">
        <f t="shared" si="5"/>
        <v>0</v>
      </c>
      <c r="O34" s="169" t="str">
        <f t="shared" si="8"/>
        <v/>
      </c>
    </row>
    <row r="35" spans="1:15" ht="19.899999999999999" customHeight="1" thickTop="1" thickBot="1" x14ac:dyDescent="0.3">
      <c r="A35" s="318">
        <f>(F35*E35)</f>
        <v>0</v>
      </c>
      <c r="B35" s="319"/>
      <c r="C35" s="319"/>
      <c r="D35" s="319"/>
      <c r="E35" s="319"/>
      <c r="F35" s="319"/>
      <c r="G35" s="319"/>
      <c r="H35" s="319"/>
      <c r="I35" s="319"/>
      <c r="J35" s="319"/>
      <c r="K35" s="319"/>
      <c r="L35" s="319"/>
      <c r="M35" s="319"/>
      <c r="N35" s="319"/>
      <c r="O35" s="320"/>
    </row>
    <row r="36" spans="1:15" ht="19.899999999999999" customHeight="1" thickTop="1" x14ac:dyDescent="0.25">
      <c r="A36" s="145" t="s">
        <v>72</v>
      </c>
      <c r="B36" s="146"/>
      <c r="C36" s="146"/>
      <c r="D36" s="146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7"/>
    </row>
    <row r="37" spans="1:15" ht="19.899999999999999" customHeight="1" x14ac:dyDescent="0.25">
      <c r="A37" s="148" t="s">
        <v>73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50"/>
    </row>
    <row r="38" spans="1:15" ht="19.899999999999999" customHeight="1" thickBot="1" x14ac:dyDescent="0.3">
      <c r="A38" s="151" t="s">
        <v>74</v>
      </c>
      <c r="B38" s="152"/>
      <c r="C38" s="152"/>
      <c r="D38" s="152"/>
      <c r="E38" s="152"/>
      <c r="F38" s="152"/>
      <c r="G38" s="152"/>
      <c r="H38" s="152"/>
      <c r="I38" s="152"/>
      <c r="J38" s="152"/>
      <c r="K38" s="152"/>
      <c r="L38" s="152"/>
      <c r="M38" s="152"/>
      <c r="N38" s="152"/>
      <c r="O38" s="153"/>
    </row>
    <row r="39" spans="1:15" ht="16.5" thickTop="1" x14ac:dyDescent="0.25">
      <c r="N39" s="26" t="s">
        <v>121</v>
      </c>
      <c r="O39" s="168">
        <v>43130</v>
      </c>
    </row>
  </sheetData>
  <sheetProtection selectLockedCells="1"/>
  <customSheetViews>
    <customSheetView guid="{AB24A90F-DAE4-4688-BD0F-CBEAC2613C33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1"/>
      <headerFooter alignWithMargins="0"/>
    </customSheetView>
    <customSheetView guid="{0A8EFBF8-3EE3-472E-A278-43B63E23419B}" scale="77" colorId="22" zeroValues="0" fitToPage="1">
      <selection activeCell="E13" sqref="E13"/>
      <pageMargins left="1.03" right="0.46" top="0.5" bottom="0.5" header="0.5" footer="0.5"/>
      <printOptions horizontalCentered="1" verticalCentered="1"/>
      <pageSetup scale="63" orientation="landscape" r:id="rId2"/>
      <headerFooter alignWithMargins="0"/>
    </customSheetView>
  </customSheetViews>
  <mergeCells count="6">
    <mergeCell ref="A35:O35"/>
    <mergeCell ref="H1:L1"/>
    <mergeCell ref="B2:C2"/>
    <mergeCell ref="J2:O3"/>
    <mergeCell ref="E8:I8"/>
    <mergeCell ref="A1:G1"/>
  </mergeCells>
  <phoneticPr fontId="14" type="noConversion"/>
  <printOptions horizontalCentered="1" verticalCentered="1"/>
  <pageMargins left="1.03" right="0.46" top="0.5" bottom="0.5" header="0.5" footer="0.5"/>
  <pageSetup scale="63" orientation="landscape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10</vt:i4>
      </vt:variant>
    </vt:vector>
  </HeadingPairs>
  <TitlesOfParts>
    <vt:vector size="19" baseType="lpstr">
      <vt:lpstr>Actual Weight Record</vt:lpstr>
      <vt:lpstr>Required Equipment</vt:lpstr>
      <vt:lpstr>Optional Equipment</vt:lpstr>
      <vt:lpstr>Additions-Deletions</vt:lpstr>
      <vt:lpstr>High Gear</vt:lpstr>
      <vt:lpstr>Floats</vt:lpstr>
      <vt:lpstr>High Gear-Reference Door</vt:lpstr>
      <vt:lpstr>Floats-Reference Door</vt:lpstr>
      <vt:lpstr>High Gear-FLIR</vt:lpstr>
      <vt:lpstr>'Actual Weight Record'!Print_Area</vt:lpstr>
      <vt:lpstr>'Additions-Deletions'!Print_Area</vt:lpstr>
      <vt:lpstr>Floats!Print_Area</vt:lpstr>
      <vt:lpstr>'Floats-Reference Door'!Print_Area</vt:lpstr>
      <vt:lpstr>'High Gear'!Print_Area</vt:lpstr>
      <vt:lpstr>'High Gear-FLIR'!Print_Area</vt:lpstr>
      <vt:lpstr>'High Gear-Reference Door'!Print_Area</vt:lpstr>
      <vt:lpstr>'Optional Equipment'!Print_Area</vt:lpstr>
      <vt:lpstr>'Required Equipment'!Print_Area</vt:lpstr>
      <vt:lpstr>'Actual Weight Record'!Print_Area_MI</vt:lpstr>
    </vt:vector>
  </TitlesOfParts>
  <Company>Air Log,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 VanEpps</dc:creator>
  <cp:lastModifiedBy>Director of Maintenance</cp:lastModifiedBy>
  <cp:lastPrinted>2019-12-09T19:39:17Z</cp:lastPrinted>
  <dcterms:created xsi:type="dcterms:W3CDTF">1999-09-30T14:16:10Z</dcterms:created>
  <dcterms:modified xsi:type="dcterms:W3CDTF">2020-07-31T18:40:45Z</dcterms:modified>
</cp:coreProperties>
</file>