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876" yWindow="-156" windowWidth="11472" windowHeight="10200" tabRatio="830" activeTab="3"/>
  </bookViews>
  <sheets>
    <sheet name="Chart C Guide" sheetId="1" r:id="rId1"/>
    <sheet name="Chart C" sheetId="2" r:id="rId2"/>
    <sheet name="pg 2" sheetId="24" r:id="rId3"/>
    <sheet name="pg 3" sheetId="3" r:id="rId4"/>
    <sheet name="pg 4" sheetId="26" r:id="rId5"/>
    <sheet name="pg 5" sheetId="5" r:id="rId6"/>
    <sheet name="Reweigh" sheetId="8" r:id="rId7"/>
    <sheet name="Req. Eq" sheetId="9" r:id="rId8"/>
    <sheet name="Op. Eq" sheetId="10" r:id="rId9"/>
    <sheet name="Alt." sheetId="11" r:id="rId10"/>
    <sheet name="Minor" sheetId="12" r:id="rId11"/>
    <sheet name="Rep." sheetId="13" r:id="rId12"/>
    <sheet name="Airframe AD's" sheetId="14" r:id="rId13"/>
    <sheet name="Engine AD's" sheetId="15" r:id="rId14"/>
    <sheet name="FMS" sheetId="16" r:id="rId15"/>
  </sheets>
  <externalReferences>
    <externalReference r:id="rId16"/>
  </externalReferences>
  <definedNames>
    <definedName name="_Order1" hidden="1">255</definedName>
    <definedName name="_xlnm.Extract">[1]FMSUP!$DW$7:$DW$17</definedName>
    <definedName name="_xlnm.Print_Area" localSheetId="12">'Airframe AD''s'!$B$2:$H$44</definedName>
    <definedName name="_xlnm.Print_Area" localSheetId="9">Alt.!$A$2:$G$52</definedName>
    <definedName name="_xlnm.Print_Area" localSheetId="1">'Chart C'!$A$1:$O$39</definedName>
    <definedName name="_xlnm.Print_Area" localSheetId="13">'Engine AD''s'!$B$2:$D$17</definedName>
    <definedName name="_xlnm.Print_Area" localSheetId="14">FMS!$A$1:$J$64</definedName>
    <definedName name="_xlnm.Print_Area" localSheetId="8">'Op. Eq'!$B$2:$H$88</definedName>
    <definedName name="_xlnm.Print_Area" localSheetId="2">'pg 2'!$A$1:$O$39</definedName>
    <definedName name="_xlnm.Print_Area" localSheetId="3">'pg 3'!$A$1:$O$39</definedName>
    <definedName name="_xlnm.Print_Area" localSheetId="4">'pg 4'!$A$1:$O$39</definedName>
    <definedName name="_xlnm.Print_Area" localSheetId="5">'pg 5'!$A$1:$O$39</definedName>
    <definedName name="_xlnm.Print_Area" localSheetId="11">Rep.!$A$1:$G$44</definedName>
    <definedName name="_xlnm.Print_Area" localSheetId="7">'Req. Eq'!$A$1:$N$37</definedName>
    <definedName name="_xlnm.Print_Area" localSheetId="6">Reweigh!$A$1:$T$71</definedName>
    <definedName name="Print_Area_MI" localSheetId="6">Reweigh!$B$4:$I$54</definedName>
    <definedName name="TIME">[1]FMSUP!$M$8:$M$8</definedName>
    <definedName name="Z_0A8EFBF8_3EE3_472E_A278_43B63E23419B_.wvu.PrintArea" localSheetId="12" hidden="1">'Airframe AD''s'!$B$2:$H$44</definedName>
    <definedName name="Z_0A8EFBF8_3EE3_472E_A278_43B63E23419B_.wvu.PrintArea" localSheetId="9" hidden="1">Alt.!$A$1:$G$59</definedName>
    <definedName name="Z_0A8EFBF8_3EE3_472E_A278_43B63E23419B_.wvu.PrintArea" localSheetId="1" hidden="1">'Chart C'!$A$1:$O$38</definedName>
    <definedName name="Z_0A8EFBF8_3EE3_472E_A278_43B63E23419B_.wvu.PrintArea" localSheetId="13" hidden="1">'Engine AD''s'!$B$2:$D$17</definedName>
    <definedName name="Z_0A8EFBF8_3EE3_472E_A278_43B63E23419B_.wvu.PrintArea" localSheetId="14" hidden="1">FMS!$A$1:$J$64</definedName>
    <definedName name="Z_0A8EFBF8_3EE3_472E_A278_43B63E23419B_.wvu.PrintArea" localSheetId="8" hidden="1">'Op. Eq'!$A$1:$V$89</definedName>
    <definedName name="Z_0A8EFBF8_3EE3_472E_A278_43B63E23419B_.wvu.PrintArea" localSheetId="2" hidden="1">'pg 2'!$A$1:$O$38</definedName>
    <definedName name="Z_0A8EFBF8_3EE3_472E_A278_43B63E23419B_.wvu.PrintArea" localSheetId="3" hidden="1">'pg 3'!$A$1:$O$38</definedName>
    <definedName name="Z_0A8EFBF8_3EE3_472E_A278_43B63E23419B_.wvu.PrintArea" localSheetId="4" hidden="1">'pg 4'!$A$1:$O$38</definedName>
    <definedName name="Z_0A8EFBF8_3EE3_472E_A278_43B63E23419B_.wvu.PrintArea" localSheetId="5" hidden="1">'pg 5'!$A$1:$O$38</definedName>
    <definedName name="Z_0A8EFBF8_3EE3_472E_A278_43B63E23419B_.wvu.PrintArea" localSheetId="11" hidden="1">Rep.!$A$1:$G$44</definedName>
    <definedName name="Z_0A8EFBF8_3EE3_472E_A278_43B63E23419B_.wvu.PrintArea" localSheetId="7" hidden="1">'Req. Eq'!$A$1:$N$37</definedName>
    <definedName name="Z_0A8EFBF8_3EE3_472E_A278_43B63E23419B_.wvu.PrintArea" localSheetId="6" hidden="1">Reweigh!$A$1:$W$71</definedName>
    <definedName name="Z_0A8EFBF8_3EE3_472E_A278_43B63E23419B_.wvu.Rows" localSheetId="14" hidden="1">FMS!$7:$7,FMS!$18:$18,FMS!$25:$26</definedName>
    <definedName name="Z_0A8EFBF8_3EE3_472E_A278_43B63E23419B_.wvu.Rows" localSheetId="10" hidden="1">Minor!$8:$8,Minor!$11:$12,Minor!$15:$16,Minor!$22:$22</definedName>
    <definedName name="Z_0A8EFBF8_3EE3_472E_A278_43B63E23419B_.wvu.Rows" localSheetId="8" hidden="1">'Op. Eq'!$74:$74</definedName>
    <definedName name="Z_AB24A90F_DAE4_4688_BD0F_CBEAC2613C33_.wvu.PrintArea" localSheetId="12" hidden="1">'Airframe AD''s'!$B$2:$H$44</definedName>
    <definedName name="Z_AB24A90F_DAE4_4688_BD0F_CBEAC2613C33_.wvu.PrintArea" localSheetId="9" hidden="1">Alt.!$A$1:$G$59</definedName>
    <definedName name="Z_AB24A90F_DAE4_4688_BD0F_CBEAC2613C33_.wvu.PrintArea" localSheetId="1" hidden="1">'Chart C'!$A$1:$O$38</definedName>
    <definedName name="Z_AB24A90F_DAE4_4688_BD0F_CBEAC2613C33_.wvu.PrintArea" localSheetId="13" hidden="1">'Engine AD''s'!$B$2:$D$17</definedName>
    <definedName name="Z_AB24A90F_DAE4_4688_BD0F_CBEAC2613C33_.wvu.PrintArea" localSheetId="14" hidden="1">FMS!$A$1:$J$64</definedName>
    <definedName name="Z_AB24A90F_DAE4_4688_BD0F_CBEAC2613C33_.wvu.PrintArea" localSheetId="8" hidden="1">'Op. Eq'!$A$1:$V$89</definedName>
    <definedName name="Z_AB24A90F_DAE4_4688_BD0F_CBEAC2613C33_.wvu.PrintArea" localSheetId="2" hidden="1">'pg 2'!$A$1:$O$38</definedName>
    <definedName name="Z_AB24A90F_DAE4_4688_BD0F_CBEAC2613C33_.wvu.PrintArea" localSheetId="3" hidden="1">'pg 3'!$A$1:$O$38</definedName>
    <definedName name="Z_AB24A90F_DAE4_4688_BD0F_CBEAC2613C33_.wvu.PrintArea" localSheetId="4" hidden="1">'pg 4'!$A$1:$O$38</definedName>
    <definedName name="Z_AB24A90F_DAE4_4688_BD0F_CBEAC2613C33_.wvu.PrintArea" localSheetId="5" hidden="1">'pg 5'!$A$1:$O$38</definedName>
    <definedName name="Z_AB24A90F_DAE4_4688_BD0F_CBEAC2613C33_.wvu.PrintArea" localSheetId="11" hidden="1">Rep.!$A$1:$G$44</definedName>
    <definedName name="Z_AB24A90F_DAE4_4688_BD0F_CBEAC2613C33_.wvu.PrintArea" localSheetId="7" hidden="1">'Req. Eq'!$A$1:$N$37</definedName>
    <definedName name="Z_AB24A90F_DAE4_4688_BD0F_CBEAC2613C33_.wvu.PrintArea" localSheetId="6" hidden="1">Reweigh!$A$1:$W$71</definedName>
    <definedName name="Z_AB24A90F_DAE4_4688_BD0F_CBEAC2613C33_.wvu.Rows" localSheetId="14" hidden="1">FMS!$7:$7,FMS!$18:$18,FMS!$25:$26</definedName>
    <definedName name="Z_AB24A90F_DAE4_4688_BD0F_CBEAC2613C33_.wvu.Rows" localSheetId="10" hidden="1">Minor!$8:$8,Minor!$11:$12,Minor!$15:$16,Minor!$22:$22</definedName>
    <definedName name="Z_AB24A90F_DAE4_4688_BD0F_CBEAC2613C33_.wvu.Rows" localSheetId="8" hidden="1">'Op. Eq'!$74:$74</definedName>
  </definedNames>
  <calcPr calcId="125725"/>
  <customWorkbookViews>
    <customWorkbookView name="Jeffery Ryhti - Personal View" guid="{AB24A90F-DAE4-4688-BD0F-CBEAC2613C33}" mergeInterval="0" personalView="1" maximized="1" windowWidth="1680" windowHeight="827" tabRatio="830" activeSheetId="6"/>
    <customWorkbookView name="Isaac Mackey - Personal View" guid="{0A8EFBF8-3EE3-472E-A278-43B63E23419B}" mergeInterval="0" personalView="1" maximized="1" windowWidth="1920" windowHeight="894" tabRatio="830" activeSheetId="6"/>
  </customWorkbookViews>
</workbook>
</file>

<file path=xl/calcChain.xml><?xml version="1.0" encoding="utf-8"?>
<calcChain xmlns="http://schemas.openxmlformats.org/spreadsheetml/2006/main">
  <c r="F4" i="11"/>
  <c r="C3"/>
  <c r="A35" i="26" l="1"/>
  <c r="L34"/>
  <c r="K34" s="1"/>
  <c r="J34"/>
  <c r="I34"/>
  <c r="N34" s="1"/>
  <c r="M34" s="1"/>
  <c r="G34"/>
  <c r="J33"/>
  <c r="I33"/>
  <c r="N33" s="1"/>
  <c r="M33" s="1"/>
  <c r="G33"/>
  <c r="L33" s="1"/>
  <c r="K33" s="1"/>
  <c r="N32"/>
  <c r="M32" s="1"/>
  <c r="J32"/>
  <c r="I32"/>
  <c r="G32"/>
  <c r="L32" s="1"/>
  <c r="K32" s="1"/>
  <c r="J31"/>
  <c r="I31"/>
  <c r="N31" s="1"/>
  <c r="M31" s="1"/>
  <c r="G31"/>
  <c r="L31" s="1"/>
  <c r="K31" s="1"/>
  <c r="L30"/>
  <c r="K30" s="1"/>
  <c r="J30"/>
  <c r="I30"/>
  <c r="N30" s="1"/>
  <c r="M30" s="1"/>
  <c r="G30"/>
  <c r="J29"/>
  <c r="I29"/>
  <c r="N29" s="1"/>
  <c r="M29" s="1"/>
  <c r="G29"/>
  <c r="L29" s="1"/>
  <c r="K29" s="1"/>
  <c r="N28"/>
  <c r="M28" s="1"/>
  <c r="J28"/>
  <c r="I28"/>
  <c r="G28"/>
  <c r="L28" s="1"/>
  <c r="K28" s="1"/>
  <c r="J27"/>
  <c r="I27"/>
  <c r="N27" s="1"/>
  <c r="M27" s="1"/>
  <c r="G27"/>
  <c r="L27" s="1"/>
  <c r="K27" s="1"/>
  <c r="L26"/>
  <c r="K26" s="1"/>
  <c r="J26"/>
  <c r="I26"/>
  <c r="N26" s="1"/>
  <c r="M26" s="1"/>
  <c r="G26"/>
  <c r="J25"/>
  <c r="I25"/>
  <c r="N25" s="1"/>
  <c r="M25" s="1"/>
  <c r="G25"/>
  <c r="L25" s="1"/>
  <c r="K25" s="1"/>
  <c r="N24"/>
  <c r="M24" s="1"/>
  <c r="J24"/>
  <c r="I24"/>
  <c r="G24"/>
  <c r="L24" s="1"/>
  <c r="K24" s="1"/>
  <c r="J23"/>
  <c r="I23"/>
  <c r="N23" s="1"/>
  <c r="M23" s="1"/>
  <c r="G23"/>
  <c r="L23" s="1"/>
  <c r="K23" s="1"/>
  <c r="L22"/>
  <c r="K22" s="1"/>
  <c r="J22"/>
  <c r="I22"/>
  <c r="N22" s="1"/>
  <c r="M22" s="1"/>
  <c r="G22"/>
  <c r="J21"/>
  <c r="I21"/>
  <c r="N21" s="1"/>
  <c r="M21" s="1"/>
  <c r="G21"/>
  <c r="L21" s="1"/>
  <c r="K21" s="1"/>
  <c r="N20"/>
  <c r="M20" s="1"/>
  <c r="J20"/>
  <c r="I20"/>
  <c r="G20"/>
  <c r="L20" s="1"/>
  <c r="K20" s="1"/>
  <c r="J19"/>
  <c r="I19"/>
  <c r="N19" s="1"/>
  <c r="M19" s="1"/>
  <c r="G19"/>
  <c r="L19" s="1"/>
  <c r="K19" s="1"/>
  <c r="L18"/>
  <c r="K18" s="1"/>
  <c r="J18"/>
  <c r="I18"/>
  <c r="N18" s="1"/>
  <c r="M18" s="1"/>
  <c r="G18"/>
  <c r="I17"/>
  <c r="G17"/>
  <c r="I16"/>
  <c r="G16"/>
  <c r="I15"/>
  <c r="G15"/>
  <c r="I14"/>
  <c r="G14"/>
  <c r="I13"/>
  <c r="G13"/>
  <c r="I12"/>
  <c r="G12"/>
  <c r="I11"/>
  <c r="G11"/>
  <c r="I10"/>
  <c r="G10"/>
  <c r="I9"/>
  <c r="G9"/>
  <c r="A8"/>
  <c r="G2"/>
  <c r="E2"/>
  <c r="N12" l="1"/>
  <c r="M12" s="1"/>
  <c r="N13"/>
  <c r="M13" s="1"/>
  <c r="N14"/>
  <c r="M14" s="1"/>
  <c r="A35" i="24"/>
  <c r="J34"/>
  <c r="I34"/>
  <c r="N34" s="1"/>
  <c r="M34" s="1"/>
  <c r="G34"/>
  <c r="L34" s="1"/>
  <c r="K34" s="1"/>
  <c r="J33"/>
  <c r="I33"/>
  <c r="N33" s="1"/>
  <c r="M33" s="1"/>
  <c r="G33"/>
  <c r="L33"/>
  <c r="K33" s="1"/>
  <c r="J32"/>
  <c r="I32"/>
  <c r="N32"/>
  <c r="M32" s="1"/>
  <c r="G32"/>
  <c r="L32" s="1"/>
  <c r="K32" s="1"/>
  <c r="J31"/>
  <c r="I31"/>
  <c r="N31" s="1"/>
  <c r="M31" s="1"/>
  <c r="G31"/>
  <c r="L31" s="1"/>
  <c r="K31" s="1"/>
  <c r="J30"/>
  <c r="I30"/>
  <c r="N30" s="1"/>
  <c r="M30" s="1"/>
  <c r="G30"/>
  <c r="L30" s="1"/>
  <c r="K30" s="1"/>
  <c r="J29"/>
  <c r="I29"/>
  <c r="N29" s="1"/>
  <c r="M29" s="1"/>
  <c r="G29"/>
  <c r="L29"/>
  <c r="K29" s="1"/>
  <c r="J28"/>
  <c r="I28"/>
  <c r="N28"/>
  <c r="M28" s="1"/>
  <c r="G28"/>
  <c r="L28" s="1"/>
  <c r="K28" s="1"/>
  <c r="L27"/>
  <c r="K27" s="1"/>
  <c r="J27"/>
  <c r="I27"/>
  <c r="N27" s="1"/>
  <c r="M27" s="1"/>
  <c r="G27"/>
  <c r="J26"/>
  <c r="I26"/>
  <c r="N26" s="1"/>
  <c r="M26" s="1"/>
  <c r="G26"/>
  <c r="L26"/>
  <c r="K26" s="1"/>
  <c r="J25"/>
  <c r="I25"/>
  <c r="N25" s="1"/>
  <c r="M25" s="1"/>
  <c r="G25"/>
  <c r="L25"/>
  <c r="K25" s="1"/>
  <c r="J24"/>
  <c r="I24"/>
  <c r="N24"/>
  <c r="M24" s="1"/>
  <c r="G24"/>
  <c r="L24" s="1"/>
  <c r="K24" s="1"/>
  <c r="L23"/>
  <c r="K23" s="1"/>
  <c r="J23"/>
  <c r="I23"/>
  <c r="N23"/>
  <c r="M23" s="1"/>
  <c r="G23"/>
  <c r="J22"/>
  <c r="I22"/>
  <c r="N22" s="1"/>
  <c r="M22" s="1"/>
  <c r="G22"/>
  <c r="L22" s="1"/>
  <c r="K22" s="1"/>
  <c r="J21"/>
  <c r="I21"/>
  <c r="N21" s="1"/>
  <c r="M21" s="1"/>
  <c r="G21"/>
  <c r="L21"/>
  <c r="K21" s="1"/>
  <c r="J20"/>
  <c r="I20"/>
  <c r="N20"/>
  <c r="M20" s="1"/>
  <c r="G20"/>
  <c r="L20" s="1"/>
  <c r="K20" s="1"/>
  <c r="L19"/>
  <c r="K19" s="1"/>
  <c r="J19"/>
  <c r="I19"/>
  <c r="N19" s="1"/>
  <c r="M19" s="1"/>
  <c r="G19"/>
  <c r="J18"/>
  <c r="I18"/>
  <c r="N18" s="1"/>
  <c r="M18" s="1"/>
  <c r="G18"/>
  <c r="L18"/>
  <c r="K18" s="1"/>
  <c r="J17"/>
  <c r="I17"/>
  <c r="N17" s="1"/>
  <c r="M17" s="1"/>
  <c r="G17"/>
  <c r="L17"/>
  <c r="K17" s="1"/>
  <c r="J16"/>
  <c r="I16"/>
  <c r="N16"/>
  <c r="M16" s="1"/>
  <c r="G16"/>
  <c r="L16" s="1"/>
  <c r="K16" s="1"/>
  <c r="L15"/>
  <c r="K15" s="1"/>
  <c r="J15"/>
  <c r="I15"/>
  <c r="N15"/>
  <c r="M15" s="1"/>
  <c r="G15"/>
  <c r="J14"/>
  <c r="I14"/>
  <c r="N14" s="1"/>
  <c r="M14" s="1"/>
  <c r="G14"/>
  <c r="L14" s="1"/>
  <c r="K14" s="1"/>
  <c r="J13"/>
  <c r="I13"/>
  <c r="N13" s="1"/>
  <c r="M13" s="1"/>
  <c r="G13"/>
  <c r="L13"/>
  <c r="K13" s="1"/>
  <c r="J12"/>
  <c r="I12"/>
  <c r="N12"/>
  <c r="M12" s="1"/>
  <c r="G12"/>
  <c r="L12" s="1"/>
  <c r="K12" s="1"/>
  <c r="I11"/>
  <c r="N11" s="1"/>
  <c r="M11" s="1"/>
  <c r="G11"/>
  <c r="I10"/>
  <c r="G10"/>
  <c r="I9"/>
  <c r="G9"/>
  <c r="A8"/>
  <c r="G2"/>
  <c r="E2"/>
  <c r="L11"/>
  <c r="K11" s="1"/>
  <c r="B8" i="10"/>
  <c r="D8"/>
  <c r="F8"/>
  <c r="H8"/>
  <c r="H7" i="9"/>
  <c r="F7"/>
  <c r="D7"/>
  <c r="B7"/>
  <c r="G7" i="8"/>
  <c r="G8"/>
  <c r="F14" s="1"/>
  <c r="G9"/>
  <c r="B14" s="1"/>
  <c r="D14" s="1"/>
  <c r="F25"/>
  <c r="F27"/>
  <c r="F29"/>
  <c r="F31"/>
  <c r="F33"/>
  <c r="H33"/>
  <c r="F35"/>
  <c r="H35"/>
  <c r="F37"/>
  <c r="H37"/>
  <c r="F39"/>
  <c r="H39"/>
  <c r="F41"/>
  <c r="H41"/>
  <c r="F44"/>
  <c r="H44"/>
  <c r="F46"/>
  <c r="H46"/>
  <c r="F48"/>
  <c r="H48"/>
  <c r="F52"/>
  <c r="H52"/>
  <c r="F53"/>
  <c r="H53"/>
  <c r="F54"/>
  <c r="F55"/>
  <c r="F56"/>
  <c r="F57"/>
  <c r="F61"/>
  <c r="F62"/>
  <c r="F63"/>
  <c r="F64"/>
  <c r="E2" i="5"/>
  <c r="G2"/>
  <c r="A8"/>
  <c r="G9"/>
  <c r="I9"/>
  <c r="G10"/>
  <c r="I10"/>
  <c r="G11"/>
  <c r="I11"/>
  <c r="G12"/>
  <c r="I12"/>
  <c r="G13"/>
  <c r="I13"/>
  <c r="G14"/>
  <c r="I14"/>
  <c r="G15"/>
  <c r="I15"/>
  <c r="G16"/>
  <c r="I16"/>
  <c r="G17"/>
  <c r="I17"/>
  <c r="G18"/>
  <c r="I18"/>
  <c r="G19"/>
  <c r="L19" s="1"/>
  <c r="K19" s="1"/>
  <c r="I19"/>
  <c r="N19"/>
  <c r="M19" s="1"/>
  <c r="J19"/>
  <c r="G20"/>
  <c r="L20"/>
  <c r="K20" s="1"/>
  <c r="I20"/>
  <c r="N20" s="1"/>
  <c r="M20" s="1"/>
  <c r="J20"/>
  <c r="G21"/>
  <c r="L21" s="1"/>
  <c r="K21" s="1"/>
  <c r="I21"/>
  <c r="N21" s="1"/>
  <c r="M21" s="1"/>
  <c r="J21"/>
  <c r="G22"/>
  <c r="L22" s="1"/>
  <c r="K22" s="1"/>
  <c r="I22"/>
  <c r="N22"/>
  <c r="M22" s="1"/>
  <c r="J22"/>
  <c r="G23"/>
  <c r="L23" s="1"/>
  <c r="K23" s="1"/>
  <c r="I23"/>
  <c r="N23"/>
  <c r="M23" s="1"/>
  <c r="J23"/>
  <c r="G24"/>
  <c r="L24"/>
  <c r="K24" s="1"/>
  <c r="I24"/>
  <c r="N24" s="1"/>
  <c r="M24" s="1"/>
  <c r="J24"/>
  <c r="G25"/>
  <c r="L25" s="1"/>
  <c r="K25" s="1"/>
  <c r="I25"/>
  <c r="N25" s="1"/>
  <c r="M25" s="1"/>
  <c r="J25"/>
  <c r="G26"/>
  <c r="L26" s="1"/>
  <c r="K26" s="1"/>
  <c r="I26"/>
  <c r="N26"/>
  <c r="M26" s="1"/>
  <c r="J26"/>
  <c r="G27"/>
  <c r="L27" s="1"/>
  <c r="K27" s="1"/>
  <c r="I27"/>
  <c r="N27"/>
  <c r="M27" s="1"/>
  <c r="J27"/>
  <c r="G28"/>
  <c r="L28"/>
  <c r="K28" s="1"/>
  <c r="I28"/>
  <c r="N28" s="1"/>
  <c r="M28" s="1"/>
  <c r="J28"/>
  <c r="G29"/>
  <c r="L29" s="1"/>
  <c r="K29" s="1"/>
  <c r="I29"/>
  <c r="N29" s="1"/>
  <c r="M29" s="1"/>
  <c r="J29"/>
  <c r="G30"/>
  <c r="L30" s="1"/>
  <c r="K30" s="1"/>
  <c r="I30"/>
  <c r="N30"/>
  <c r="M30" s="1"/>
  <c r="J30"/>
  <c r="G31"/>
  <c r="L31" s="1"/>
  <c r="K31" s="1"/>
  <c r="I31"/>
  <c r="J31"/>
  <c r="N31"/>
  <c r="M31" s="1"/>
  <c r="G32"/>
  <c r="L32"/>
  <c r="K32" s="1"/>
  <c r="I32"/>
  <c r="N32" s="1"/>
  <c r="M32" s="1"/>
  <c r="J32"/>
  <c r="G33"/>
  <c r="L33" s="1"/>
  <c r="K33" s="1"/>
  <c r="I33"/>
  <c r="N33" s="1"/>
  <c r="M33" s="1"/>
  <c r="J33"/>
  <c r="G34"/>
  <c r="L34" s="1"/>
  <c r="K34" s="1"/>
  <c r="I34"/>
  <c r="N34" s="1"/>
  <c r="M34" s="1"/>
  <c r="J34"/>
  <c r="A35"/>
  <c r="E2" i="3"/>
  <c r="G2"/>
  <c r="A8"/>
  <c r="G9"/>
  <c r="I9"/>
  <c r="G10"/>
  <c r="I10"/>
  <c r="G11"/>
  <c r="I11"/>
  <c r="G12"/>
  <c r="L12" s="1"/>
  <c r="K12" s="1"/>
  <c r="I12"/>
  <c r="N12" s="1"/>
  <c r="M12" s="1"/>
  <c r="J12"/>
  <c r="G13"/>
  <c r="L13" s="1"/>
  <c r="K13" s="1"/>
  <c r="I13"/>
  <c r="N13" s="1"/>
  <c r="M13" s="1"/>
  <c r="J13"/>
  <c r="G14"/>
  <c r="L14"/>
  <c r="K14" s="1"/>
  <c r="I14"/>
  <c r="N14"/>
  <c r="M14" s="1"/>
  <c r="J14"/>
  <c r="G15"/>
  <c r="L15"/>
  <c r="K15" s="1"/>
  <c r="I15"/>
  <c r="N15" s="1"/>
  <c r="M15" s="1"/>
  <c r="J15"/>
  <c r="G16"/>
  <c r="L16" s="1"/>
  <c r="K16" s="1"/>
  <c r="I16"/>
  <c r="N16" s="1"/>
  <c r="M16" s="1"/>
  <c r="J16"/>
  <c r="G17"/>
  <c r="L17" s="1"/>
  <c r="K17" s="1"/>
  <c r="I17"/>
  <c r="N17" s="1"/>
  <c r="M17" s="1"/>
  <c r="J17"/>
  <c r="G18"/>
  <c r="L18"/>
  <c r="K18" s="1"/>
  <c r="I18"/>
  <c r="N18"/>
  <c r="M18" s="1"/>
  <c r="J18"/>
  <c r="G19"/>
  <c r="L19"/>
  <c r="K19" s="1"/>
  <c r="I19"/>
  <c r="N19" s="1"/>
  <c r="M19" s="1"/>
  <c r="J19"/>
  <c r="G20"/>
  <c r="L20" s="1"/>
  <c r="K20" s="1"/>
  <c r="I20"/>
  <c r="N20" s="1"/>
  <c r="M20" s="1"/>
  <c r="J20"/>
  <c r="G21"/>
  <c r="L21" s="1"/>
  <c r="K21" s="1"/>
  <c r="I21"/>
  <c r="N21" s="1"/>
  <c r="M21" s="1"/>
  <c r="J21"/>
  <c r="G22"/>
  <c r="L22"/>
  <c r="K22" s="1"/>
  <c r="I22"/>
  <c r="N22"/>
  <c r="M22" s="1"/>
  <c r="J22"/>
  <c r="G23"/>
  <c r="L23"/>
  <c r="K23" s="1"/>
  <c r="I23"/>
  <c r="N23" s="1"/>
  <c r="M23" s="1"/>
  <c r="J23"/>
  <c r="G24"/>
  <c r="L24" s="1"/>
  <c r="K24" s="1"/>
  <c r="I24"/>
  <c r="N24" s="1"/>
  <c r="M24" s="1"/>
  <c r="J24"/>
  <c r="G25"/>
  <c r="L25" s="1"/>
  <c r="K25" s="1"/>
  <c r="I25"/>
  <c r="N25" s="1"/>
  <c r="M25" s="1"/>
  <c r="J25"/>
  <c r="G26"/>
  <c r="L26"/>
  <c r="K26" s="1"/>
  <c r="I26"/>
  <c r="N26"/>
  <c r="M26" s="1"/>
  <c r="J26"/>
  <c r="G27"/>
  <c r="L27"/>
  <c r="K27" s="1"/>
  <c r="I27"/>
  <c r="N27" s="1"/>
  <c r="M27" s="1"/>
  <c r="J27"/>
  <c r="G28"/>
  <c r="L28" s="1"/>
  <c r="K28" s="1"/>
  <c r="I28"/>
  <c r="N28" s="1"/>
  <c r="M28" s="1"/>
  <c r="J28"/>
  <c r="G29"/>
  <c r="L29" s="1"/>
  <c r="K29" s="1"/>
  <c r="I29"/>
  <c r="N29" s="1"/>
  <c r="M29" s="1"/>
  <c r="J29"/>
  <c r="G30"/>
  <c r="L30"/>
  <c r="K30" s="1"/>
  <c r="I30"/>
  <c r="N30"/>
  <c r="M30" s="1"/>
  <c r="J30"/>
  <c r="G31"/>
  <c r="L31"/>
  <c r="K31" s="1"/>
  <c r="I31"/>
  <c r="N31" s="1"/>
  <c r="M31" s="1"/>
  <c r="J31"/>
  <c r="G32"/>
  <c r="L32" s="1"/>
  <c r="K32" s="1"/>
  <c r="I32"/>
  <c r="N32" s="1"/>
  <c r="M32" s="1"/>
  <c r="J32"/>
  <c r="G33"/>
  <c r="L33" s="1"/>
  <c r="K33" s="1"/>
  <c r="I33"/>
  <c r="N33" s="1"/>
  <c r="M33" s="1"/>
  <c r="J33"/>
  <c r="G34"/>
  <c r="L34"/>
  <c r="K34" s="1"/>
  <c r="I34"/>
  <c r="N34"/>
  <c r="M34" s="1"/>
  <c r="J34"/>
  <c r="A35"/>
  <c r="E2" i="2"/>
  <c r="G2"/>
  <c r="A8"/>
  <c r="O8"/>
  <c r="O8" i="26" s="1"/>
  <c r="O8" i="24"/>
  <c r="G9" i="2"/>
  <c r="I9"/>
  <c r="G10"/>
  <c r="I10"/>
  <c r="G11"/>
  <c r="L11" s="1"/>
  <c r="K11" s="1"/>
  <c r="I11"/>
  <c r="G12"/>
  <c r="I12"/>
  <c r="G13"/>
  <c r="L13" s="1"/>
  <c r="K13" s="1"/>
  <c r="I13"/>
  <c r="G14"/>
  <c r="I14"/>
  <c r="G15"/>
  <c r="I15"/>
  <c r="G16"/>
  <c r="I16"/>
  <c r="G17"/>
  <c r="L17" s="1"/>
  <c r="K17" s="1"/>
  <c r="I17"/>
  <c r="G18"/>
  <c r="I18"/>
  <c r="G19"/>
  <c r="I19"/>
  <c r="G20"/>
  <c r="I20"/>
  <c r="N20" s="1"/>
  <c r="M20" s="1"/>
  <c r="J21"/>
  <c r="G21"/>
  <c r="L21"/>
  <c r="K21" s="1"/>
  <c r="I21"/>
  <c r="N21" s="1"/>
  <c r="M21" s="1"/>
  <c r="G22"/>
  <c r="L22" s="1"/>
  <c r="K22" s="1"/>
  <c r="I22"/>
  <c r="N22"/>
  <c r="M22" s="1"/>
  <c r="J22"/>
  <c r="G23"/>
  <c r="L23"/>
  <c r="K23" s="1"/>
  <c r="I23"/>
  <c r="N23" s="1"/>
  <c r="M23" s="1"/>
  <c r="J23"/>
  <c r="G24"/>
  <c r="L24" s="1"/>
  <c r="K24" s="1"/>
  <c r="I24"/>
  <c r="N24" s="1"/>
  <c r="M24" s="1"/>
  <c r="J24"/>
  <c r="G25"/>
  <c r="L25" s="1"/>
  <c r="K25" s="1"/>
  <c r="I25"/>
  <c r="N25"/>
  <c r="M25" s="1"/>
  <c r="J25"/>
  <c r="G26"/>
  <c r="L26" s="1"/>
  <c r="K26" s="1"/>
  <c r="I26"/>
  <c r="N26"/>
  <c r="M26" s="1"/>
  <c r="J26"/>
  <c r="G27"/>
  <c r="L27"/>
  <c r="K27" s="1"/>
  <c r="I27"/>
  <c r="N27" s="1"/>
  <c r="M27" s="1"/>
  <c r="J27"/>
  <c r="G28"/>
  <c r="L28" s="1"/>
  <c r="K28" s="1"/>
  <c r="I28"/>
  <c r="N28" s="1"/>
  <c r="M28" s="1"/>
  <c r="J28"/>
  <c r="G29"/>
  <c r="L29" s="1"/>
  <c r="K29" s="1"/>
  <c r="I29"/>
  <c r="N29"/>
  <c r="M29" s="1"/>
  <c r="J29"/>
  <c r="G30"/>
  <c r="L30" s="1"/>
  <c r="K30" s="1"/>
  <c r="I30"/>
  <c r="N30"/>
  <c r="M30" s="1"/>
  <c r="J30"/>
  <c r="G31"/>
  <c r="L31"/>
  <c r="K31" s="1"/>
  <c r="I31"/>
  <c r="N31" s="1"/>
  <c r="M31" s="1"/>
  <c r="J31"/>
  <c r="G32"/>
  <c r="L32" s="1"/>
  <c r="K32" s="1"/>
  <c r="I32"/>
  <c r="N32" s="1"/>
  <c r="M32" s="1"/>
  <c r="J32"/>
  <c r="G33"/>
  <c r="I33"/>
  <c r="N33" s="1"/>
  <c r="M33" s="1"/>
  <c r="J33"/>
  <c r="G34"/>
  <c r="L34" s="1"/>
  <c r="K34" s="1"/>
  <c r="I34"/>
  <c r="N34"/>
  <c r="M34" s="1"/>
  <c r="J34"/>
  <c r="A35"/>
  <c r="J11" i="24"/>
  <c r="J11" i="2"/>
  <c r="J12"/>
  <c r="J13"/>
  <c r="J14"/>
  <c r="J15"/>
  <c r="J16"/>
  <c r="J17"/>
  <c r="J18"/>
  <c r="J19"/>
  <c r="J20"/>
  <c r="N11"/>
  <c r="M11" s="1"/>
  <c r="L12"/>
  <c r="K12" s="1"/>
  <c r="N12"/>
  <c r="M12" s="1"/>
  <c r="N13"/>
  <c r="M13" s="1"/>
  <c r="L14"/>
  <c r="K14" s="1"/>
  <c r="N14"/>
  <c r="M14" s="1"/>
  <c r="L15"/>
  <c r="K15" s="1"/>
  <c r="N15"/>
  <c r="M15" s="1"/>
  <c r="L16"/>
  <c r="K16" s="1"/>
  <c r="N16"/>
  <c r="M16" s="1"/>
  <c r="N17"/>
  <c r="M17" s="1"/>
  <c r="L18"/>
  <c r="K18" s="1"/>
  <c r="N18"/>
  <c r="M18" s="1"/>
  <c r="L19"/>
  <c r="K19" s="1"/>
  <c r="N19"/>
  <c r="M19" s="1"/>
  <c r="L20"/>
  <c r="K20" s="1"/>
  <c r="O8" i="5" l="1"/>
  <c r="O8" i="3"/>
  <c r="N15" i="26"/>
  <c r="B13" i="8"/>
  <c r="D13" s="1"/>
  <c r="D15" s="1"/>
  <c r="F24" s="1"/>
  <c r="F50" s="1"/>
  <c r="F13"/>
  <c r="H13" s="1"/>
  <c r="H14"/>
  <c r="G10"/>
  <c r="L33" i="2"/>
  <c r="K33" s="1"/>
  <c r="F15" i="8" l="1"/>
  <c r="H15"/>
  <c r="H24" s="1"/>
  <c r="H50" s="1"/>
  <c r="H67" s="1"/>
  <c r="N8" i="2" s="1"/>
  <c r="N9" s="1"/>
  <c r="N16" i="26"/>
  <c r="M15"/>
  <c r="B15" i="8"/>
  <c r="D24" s="1"/>
  <c r="D50" s="1"/>
  <c r="D51" s="1"/>
  <c r="D59" s="1"/>
  <c r="F60"/>
  <c r="F65" s="1"/>
  <c r="F51"/>
  <c r="F59" s="1"/>
  <c r="F67"/>
  <c r="L8" i="2" s="1"/>
  <c r="G15" i="8" l="1"/>
  <c r="G24" s="1"/>
  <c r="G50" s="1"/>
  <c r="G60" s="1"/>
  <c r="C15"/>
  <c r="E24" s="1"/>
  <c r="N10" i="2"/>
  <c r="M16" i="26"/>
  <c r="N17"/>
  <c r="M17" s="1"/>
  <c r="L12"/>
  <c r="E59" i="8"/>
  <c r="D60"/>
  <c r="D65" s="1"/>
  <c r="E65" s="1"/>
  <c r="N35" i="2"/>
  <c r="H51" i="8"/>
  <c r="H59" s="1"/>
  <c r="G59" s="1"/>
  <c r="E50"/>
  <c r="E67" s="1"/>
  <c r="K8" i="2" s="1"/>
  <c r="H60" i="8"/>
  <c r="H65" s="1"/>
  <c r="D67"/>
  <c r="J8" i="2" s="1"/>
  <c r="L35"/>
  <c r="L8" i="26" s="1"/>
  <c r="L9" s="1"/>
  <c r="L9" i="2"/>
  <c r="G65" i="8" l="1"/>
  <c r="G51"/>
  <c r="G67"/>
  <c r="M8" i="2" s="1"/>
  <c r="E51" i="8"/>
  <c r="J35" i="2"/>
  <c r="M35" s="1"/>
  <c r="J9"/>
  <c r="K9" s="1"/>
  <c r="L10"/>
  <c r="L10" i="26"/>
  <c r="N8" i="3"/>
  <c r="N9" s="1"/>
  <c r="N8" i="26"/>
  <c r="N9" s="1"/>
  <c r="K12"/>
  <c r="L13"/>
  <c r="N8" i="24"/>
  <c r="N9" s="1"/>
  <c r="N10" s="1"/>
  <c r="E60" i="8"/>
  <c r="N8" i="5"/>
  <c r="N9" s="1"/>
  <c r="N10" s="1"/>
  <c r="N10" i="3"/>
  <c r="L8" i="24"/>
  <c r="L9" s="1"/>
  <c r="L8" i="3"/>
  <c r="L9" s="1"/>
  <c r="L8" i="5"/>
  <c r="L9" s="1"/>
  <c r="J8" i="3" l="1"/>
  <c r="J9" s="1"/>
  <c r="J10" s="1"/>
  <c r="J11" s="1"/>
  <c r="K35" i="2"/>
  <c r="K8" i="26" s="1"/>
  <c r="J8" i="24"/>
  <c r="J9" s="1"/>
  <c r="J10" s="1"/>
  <c r="M10" s="1"/>
  <c r="J8" i="26"/>
  <c r="J9" s="1"/>
  <c r="J10" s="1"/>
  <c r="J11" s="1"/>
  <c r="J12" s="1"/>
  <c r="J13" s="1"/>
  <c r="J14" s="1"/>
  <c r="J15" s="1"/>
  <c r="J16" s="1"/>
  <c r="J17" s="1"/>
  <c r="J8" i="5"/>
  <c r="J9" s="1"/>
  <c r="J10" s="1"/>
  <c r="J11" s="1"/>
  <c r="J12" s="1"/>
  <c r="J13" s="1"/>
  <c r="J14" s="1"/>
  <c r="J15" s="1"/>
  <c r="J16" s="1"/>
  <c r="J17" s="1"/>
  <c r="J18" s="1"/>
  <c r="J10" i="2"/>
  <c r="M10" s="1"/>
  <c r="M9"/>
  <c r="M8" i="3"/>
  <c r="M8" i="26"/>
  <c r="N10"/>
  <c r="L11"/>
  <c r="K13"/>
  <c r="L14"/>
  <c r="M8" i="24"/>
  <c r="M8" i="5"/>
  <c r="N11"/>
  <c r="L10"/>
  <c r="L10" i="3"/>
  <c r="L10" i="24"/>
  <c r="K10" s="1"/>
  <c r="M10" i="3"/>
  <c r="N11"/>
  <c r="M11" s="1"/>
  <c r="K8" l="1"/>
  <c r="K10" i="26"/>
  <c r="K8" i="24"/>
  <c r="K8" i="5"/>
  <c r="M9" i="3"/>
  <c r="K9"/>
  <c r="M9" i="5"/>
  <c r="K9" i="24"/>
  <c r="M9"/>
  <c r="K9" i="5"/>
  <c r="M9" i="26"/>
  <c r="K9"/>
  <c r="K11"/>
  <c r="M10" i="5"/>
  <c r="K10" i="2"/>
  <c r="N11" i="26"/>
  <c r="M11" s="1"/>
  <c r="M10"/>
  <c r="K14"/>
  <c r="L15"/>
  <c r="K10" i="5"/>
  <c r="L11"/>
  <c r="K10" i="3"/>
  <c r="L11"/>
  <c r="K11" s="1"/>
  <c r="M11" i="5"/>
  <c r="N12"/>
  <c r="K15" i="26" l="1"/>
  <c r="L16"/>
  <c r="N13" i="5"/>
  <c r="M12"/>
  <c r="K11"/>
  <c r="L12"/>
  <c r="K16" i="26" l="1"/>
  <c r="L17"/>
  <c r="K17" s="1"/>
  <c r="K12" i="5"/>
  <c r="L13"/>
  <c r="M13"/>
  <c r="N14"/>
  <c r="K13" l="1"/>
  <c r="L14"/>
  <c r="M14"/>
  <c r="N15"/>
  <c r="K14" l="1"/>
  <c r="L15"/>
  <c r="M15"/>
  <c r="N16"/>
  <c r="L16" l="1"/>
  <c r="K15"/>
  <c r="N17"/>
  <c r="M16"/>
  <c r="N18" l="1"/>
  <c r="M18" s="1"/>
  <c r="M17"/>
  <c r="K16"/>
  <c r="L17"/>
  <c r="K17" l="1"/>
  <c r="L18"/>
  <c r="K18" s="1"/>
</calcChain>
</file>

<file path=xl/sharedStrings.xml><?xml version="1.0" encoding="utf-8"?>
<sst xmlns="http://schemas.openxmlformats.org/spreadsheetml/2006/main" count="770" uniqueCount="430">
  <si>
    <t xml:space="preserve"> </t>
  </si>
  <si>
    <t>of</t>
  </si>
  <si>
    <t>AC MODEL</t>
  </si>
  <si>
    <t>407</t>
  </si>
  <si>
    <t>REGISTRATION NO.</t>
  </si>
  <si>
    <t>Inspector</t>
  </si>
  <si>
    <t>or</t>
  </si>
  <si>
    <t>Mechanic</t>
  </si>
  <si>
    <t>IN</t>
  </si>
  <si>
    <t>OUT</t>
  </si>
  <si>
    <t>INITALS</t>
  </si>
  <si>
    <t>LONGITUDINAL</t>
  </si>
  <si>
    <t>DATE</t>
  </si>
  <si>
    <t>WEIGHT</t>
  </si>
  <si>
    <t>ARM</t>
  </si>
  <si>
    <t>MOMENT</t>
  </si>
  <si>
    <t>S/N</t>
  </si>
  <si>
    <t xml:space="preserve">    DATE</t>
  </si>
  <si>
    <t>SCALE READING (LBS) CONFIGURATION</t>
  </si>
  <si>
    <t xml:space="preserve">       TARE</t>
  </si>
  <si>
    <t xml:space="preserve">          NET</t>
  </si>
  <si>
    <t>FORWARD JACKPOINT F.S.55.16</t>
  </si>
  <si>
    <t xml:space="preserve"> .........</t>
  </si>
  <si>
    <t>B.L.+16.82</t>
  </si>
  <si>
    <t xml:space="preserve"> ........</t>
  </si>
  <si>
    <t>AFT JACK POINT F.S. 204.92</t>
  </si>
  <si>
    <t xml:space="preserve">   TOTAL</t>
  </si>
  <si>
    <t>MOMEMT</t>
  </si>
  <si>
    <t>WEIGHT EMPTY DERIVATION</t>
  </si>
  <si>
    <t xml:space="preserve">  WEIGHT</t>
  </si>
  <si>
    <t xml:space="preserve">  ARM</t>
  </si>
  <si>
    <t xml:space="preserve">   ARM</t>
  </si>
  <si>
    <t>AIRCRAFT AS WEIGHED</t>
  </si>
  <si>
    <t>EMPTY WT CONFIGURATION</t>
  </si>
  <si>
    <t>WEIGHT EMPTY</t>
  </si>
  <si>
    <t>MOST FORWARD C.G.</t>
  </si>
  <si>
    <t>MOST AFT C.G.</t>
  </si>
  <si>
    <t>PREPARED BY</t>
  </si>
  <si>
    <t xml:space="preserve">       Registration No.</t>
  </si>
  <si>
    <t xml:space="preserve">          Item: </t>
  </si>
  <si>
    <t>Airframe</t>
  </si>
  <si>
    <t xml:space="preserve">                     Page</t>
  </si>
  <si>
    <t>1</t>
  </si>
  <si>
    <t xml:space="preserve">       Make</t>
  </si>
  <si>
    <t>Bell</t>
  </si>
  <si>
    <t xml:space="preserve">          Model</t>
  </si>
  <si>
    <t xml:space="preserve">     Serial Number</t>
  </si>
  <si>
    <t>Removed/</t>
  </si>
  <si>
    <t>Date 337</t>
  </si>
  <si>
    <t>Notes</t>
  </si>
  <si>
    <t>Superceded</t>
  </si>
  <si>
    <t xml:space="preserve">                          Page</t>
  </si>
  <si>
    <t>Model</t>
  </si>
  <si>
    <t>Date</t>
  </si>
  <si>
    <t>Total Time</t>
  </si>
  <si>
    <t>W/O Number</t>
  </si>
  <si>
    <t xml:space="preserve">  </t>
  </si>
  <si>
    <t>LOG TAILBOOM REPAIRS ON TAILBOOM HISTORICAL RECORDS  FOR BELL &amp; EUROCOPTER PRODUCTS</t>
  </si>
  <si>
    <t>Engine oil</t>
  </si>
  <si>
    <t>+PILOT</t>
  </si>
  <si>
    <t xml:space="preserve">NEW EMPTY WEIGHT </t>
  </si>
  <si>
    <t>CONFIGURATION</t>
  </si>
  <si>
    <t>PAGE 1 OF 2</t>
  </si>
  <si>
    <t>REGISTRATION</t>
  </si>
  <si>
    <t xml:space="preserve"> SERIAL</t>
  </si>
  <si>
    <t>NUMBER</t>
  </si>
  <si>
    <t xml:space="preserve"> NUMBER</t>
  </si>
  <si>
    <t xml:space="preserve">    ITEM</t>
  </si>
  <si>
    <t xml:space="preserve">   WEIGHT</t>
  </si>
  <si>
    <t xml:space="preserve">    HORIZ</t>
  </si>
  <si>
    <t xml:space="preserve">      LAT</t>
  </si>
  <si>
    <t>LAST ITEM                                                ------------------------------------------------------------</t>
  </si>
  <si>
    <t>WEIGHED</t>
  </si>
  <si>
    <t>ALTIMETER</t>
  </si>
  <si>
    <t>AIRSPEED</t>
  </si>
  <si>
    <t>DUAL TACHOMETER</t>
  </si>
  <si>
    <t>GAS PRODUCER TACHOMETER</t>
  </si>
  <si>
    <t>FUEL PRESSURE &amp; LOADMETER</t>
  </si>
  <si>
    <t>FUEL QUANITY</t>
  </si>
  <si>
    <t>TORQUE</t>
  </si>
  <si>
    <t>ENGINE OIL PRESS &amp; TEMP</t>
  </si>
  <si>
    <t>MASTER CAUTION PANEL</t>
  </si>
  <si>
    <t>STARTER/GENERATOR</t>
  </si>
  <si>
    <t>BELL 407</t>
  </si>
  <si>
    <t>REG</t>
  </si>
  <si>
    <t>SERIAL</t>
  </si>
  <si>
    <t>BY</t>
  </si>
  <si>
    <t>ITEM</t>
  </si>
  <si>
    <t>Long Arm</t>
  </si>
  <si>
    <t>Lat Arm</t>
  </si>
  <si>
    <t>INDICATORS:</t>
  </si>
  <si>
    <t>TURBINE OUTLET TEMP. (MGT)</t>
  </si>
  <si>
    <t>TRANSMISSION OIL PRESS &amp; TEMP</t>
  </si>
  <si>
    <t>RATE OF CLIMB (VSI)</t>
  </si>
  <si>
    <t>COMPASS MAGNETIC STANDBY</t>
  </si>
  <si>
    <t>CLOCK/OAT/VOLTMETER INDICATOR</t>
  </si>
  <si>
    <t>BATTERY (ACTUAL WEIGHT)</t>
  </si>
  <si>
    <t>PILOT</t>
  </si>
  <si>
    <t>FIRE EXTINGUISHER</t>
  </si>
  <si>
    <t>MAP LIGHT</t>
  </si>
  <si>
    <t>LANDING LIGHT (2)</t>
  </si>
  <si>
    <t>POSITION LIGHT,R.H</t>
  </si>
  <si>
    <t>POSITION LIGHT, L.H.</t>
  </si>
  <si>
    <t>TAIL LIGHT</t>
  </si>
  <si>
    <t>ANTI-COLLISION LIGHT STROBE</t>
  </si>
  <si>
    <t>ANTI-COLLISION LIGHT POWER SUPPLY</t>
  </si>
  <si>
    <t xml:space="preserve">              SUPPLEMENT AND OPERATORS MANUAL LIST</t>
  </si>
  <si>
    <t>MODEL</t>
  </si>
  <si>
    <t>Date of last equipment change</t>
  </si>
  <si>
    <t>Date of last MC review or equipment change</t>
  </si>
  <si>
    <t>This list is designed to aid flight crews in determining which supplements are required</t>
  </si>
  <si>
    <t>to be in the aircraft flight manual, and what equipment has an operators manual or</t>
  </si>
  <si>
    <t>pilots guide available. This list should be kept in the flight manual behind the aircraft</t>
  </si>
  <si>
    <t>manufaturer's supplement index. The manufacturer's index should be used to check</t>
  </si>
  <si>
    <t>their supplements for current dates.</t>
  </si>
  <si>
    <t>SUPPLEMENT #</t>
  </si>
  <si>
    <t>OPERATORS</t>
  </si>
  <si>
    <t>SUBJECT</t>
  </si>
  <si>
    <t>OR DATE/REV #</t>
  </si>
  <si>
    <t>MANUAL</t>
  </si>
  <si>
    <t>BHT-407-FMS-28</t>
  </si>
  <si>
    <t>NO</t>
  </si>
  <si>
    <t>Increased Internal Gross Weight</t>
  </si>
  <si>
    <t>A/C E/W as Weighed</t>
  </si>
  <si>
    <t>-------</t>
  </si>
  <si>
    <t>N407AL</t>
  </si>
  <si>
    <t xml:space="preserve">Repair delaminated floor (lower shell) aft cabin left hand side </t>
  </si>
  <si>
    <t>station 120 Left BL 13</t>
  </si>
  <si>
    <t xml:space="preserve">                              BRISTOW ALASKA INC.</t>
  </si>
  <si>
    <t xml:space="preserve">     REGISTRATION #            </t>
  </si>
  <si>
    <t xml:space="preserve"> N407AL</t>
  </si>
  <si>
    <t>For latest report see Avantext list</t>
  </si>
  <si>
    <r>
      <t xml:space="preserve">Make: </t>
    </r>
    <r>
      <rPr>
        <b/>
        <sz val="10"/>
        <color indexed="60"/>
        <rFont val="Arial"/>
        <family val="2"/>
      </rPr>
      <t>Rolls-Royce Corporation</t>
    </r>
  </si>
  <si>
    <r>
      <t xml:space="preserve">                          </t>
    </r>
    <r>
      <rPr>
        <sz val="10"/>
        <rFont val="Arial"/>
        <family val="2"/>
      </rPr>
      <t xml:space="preserve">   </t>
    </r>
  </si>
  <si>
    <r>
      <t xml:space="preserve">                        </t>
    </r>
    <r>
      <rPr>
        <sz val="10"/>
        <rFont val="Arial"/>
        <family val="2"/>
      </rPr>
      <t xml:space="preserve">    </t>
    </r>
  </si>
  <si>
    <r>
      <t xml:space="preserve">Make: </t>
    </r>
    <r>
      <rPr>
        <b/>
        <sz val="10"/>
        <color indexed="60"/>
        <rFont val="Arial"/>
        <family val="2"/>
      </rPr>
      <t>Bell Helicopter</t>
    </r>
  </si>
  <si>
    <r>
      <t xml:space="preserve">                </t>
    </r>
    <r>
      <rPr>
        <sz val="10"/>
        <rFont val="Arial"/>
        <family val="2"/>
      </rPr>
      <t xml:space="preserve">   </t>
    </r>
  </si>
  <si>
    <t>AIRFRAME</t>
  </si>
  <si>
    <t>BELL</t>
  </si>
  <si>
    <t xml:space="preserve">  Serial Number</t>
  </si>
  <si>
    <t xml:space="preserve">Date </t>
  </si>
  <si>
    <t>Paravion Blade Folding Kit</t>
  </si>
  <si>
    <t xml:space="preserve">    SERIAL #   53044</t>
  </si>
  <si>
    <r>
      <t xml:space="preserve">S/N:                                        </t>
    </r>
    <r>
      <rPr>
        <b/>
        <sz val="10"/>
        <color indexed="12"/>
        <rFont val="Arial"/>
        <family val="2"/>
      </rPr>
      <t>CAE-847317</t>
    </r>
  </si>
  <si>
    <r>
      <t>AD: Compliance Report-Engine</t>
    </r>
    <r>
      <rPr>
        <sz val="10"/>
        <rFont val="Arial"/>
        <family val="2"/>
      </rPr>
      <t xml:space="preserve"> </t>
    </r>
  </si>
  <si>
    <r>
      <t xml:space="preserve">Model:                                        </t>
    </r>
    <r>
      <rPr>
        <b/>
        <sz val="10"/>
        <color indexed="12"/>
        <rFont val="Arial"/>
        <family val="2"/>
      </rPr>
      <t>250-C47B</t>
    </r>
  </si>
  <si>
    <t>AD: Compliance Report-Airframe</t>
  </si>
  <si>
    <r>
      <t xml:space="preserve">Tail Number:                                </t>
    </r>
    <r>
      <rPr>
        <b/>
        <sz val="10"/>
        <color indexed="12"/>
        <rFont val="Arial"/>
        <family val="2"/>
      </rPr>
      <t xml:space="preserve"> N407AL</t>
    </r>
  </si>
  <si>
    <r>
      <t xml:space="preserve">Model:                         </t>
    </r>
    <r>
      <rPr>
        <b/>
        <sz val="10"/>
        <color indexed="12"/>
        <rFont val="Arial"/>
        <family val="2"/>
      </rPr>
      <t xml:space="preserve">407                </t>
    </r>
    <r>
      <rPr>
        <b/>
        <sz val="10"/>
        <rFont val="Arial"/>
        <family val="2"/>
      </rPr>
      <t xml:space="preserve">                   </t>
    </r>
  </si>
  <si>
    <r>
      <t xml:space="preserve">Serial:         </t>
    </r>
    <r>
      <rPr>
        <b/>
        <sz val="10"/>
        <color indexed="12"/>
        <rFont val="Arial"/>
        <family val="2"/>
      </rPr>
      <t>53044</t>
    </r>
  </si>
  <si>
    <t>Brief Discription</t>
  </si>
  <si>
    <t>Description of Repairs</t>
  </si>
  <si>
    <t>Bristow Alaska Inc. List of Current Major Repairs</t>
  </si>
  <si>
    <t xml:space="preserve"> SERIAL NO .</t>
  </si>
  <si>
    <t xml:space="preserve"> Configuration:</t>
  </si>
  <si>
    <t xml:space="preserve">   DESCRIPTION OF EQUIPMENT</t>
  </si>
  <si>
    <t xml:space="preserve">         WEIGHT OF EQUIPMENT OR MODIFICATION</t>
  </si>
  <si>
    <t xml:space="preserve">                  CURRENT AIRCRAFT EMPTY  WEIGHT</t>
  </si>
  <si>
    <t xml:space="preserve">             OR MODIFICATION**</t>
  </si>
  <si>
    <t xml:space="preserve">                  LONGITUDINAL</t>
  </si>
  <si>
    <t xml:space="preserve">            LATERAL***</t>
  </si>
  <si>
    <t xml:space="preserve">               LONGITUDINAL</t>
  </si>
  <si>
    <t xml:space="preserve">      NOTE: USE .0001 for Sta. -0-</t>
  </si>
  <si>
    <t xml:space="preserve">       ARM</t>
  </si>
  <si>
    <t xml:space="preserve">  MOMENT</t>
  </si>
  <si>
    <t xml:space="preserve">      ARM</t>
  </si>
  <si>
    <t xml:space="preserve">      CG</t>
  </si>
  <si>
    <t xml:space="preserve">        CG</t>
  </si>
  <si>
    <t xml:space="preserve">   MOMENT</t>
  </si>
  <si>
    <t>Use (-) when item is removed</t>
  </si>
  <si>
    <t xml:space="preserve">                    * NOTE: Included in the Empty Weight are all Lubricants (except usable engine oil), Hydraulic Fluids, and Unuseable Fuel.</t>
  </si>
  <si>
    <t xml:space="preserve">                   **NOTE: The Weight and Arm Columns Reflect Component Weight and Its Actual Location in the Aircraft.</t>
  </si>
  <si>
    <t xml:space="preserve">                 ***NOTE: All Bell and Eurocopter Helicopters Left is Minus (-) and Right is Plus (+). Sikorsky is the Opposite.</t>
  </si>
  <si>
    <t>Required Equipment List</t>
  </si>
  <si>
    <t>REGISTRATION CERTIFICATION</t>
  </si>
  <si>
    <t>AIRWORTHINESS CERTIFICATION</t>
  </si>
  <si>
    <t>FLIGHT MANUAL</t>
  </si>
  <si>
    <t>Last Item</t>
  </si>
  <si>
    <t>Optional Equipment List (Installed in A/C when weighed)</t>
  </si>
  <si>
    <t>BELL  407</t>
  </si>
  <si>
    <t xml:space="preserve">   SCALE</t>
  </si>
  <si>
    <t>B.L. -16.82</t>
  </si>
  <si>
    <t>(LONG C.G.)</t>
  </si>
  <si>
    <t>(LAT C.G.)</t>
  </si>
  <si>
    <t>TOTAL:</t>
  </si>
  <si>
    <t>BALLAST INSTALLED IN A/C WHEN IT WAS WEIGHED (IF KNOWN) (FOR REFERENCE ONLY)</t>
  </si>
  <si>
    <t>Weight</t>
  </si>
  <si>
    <t>Arm</t>
  </si>
  <si>
    <t xml:space="preserve">  LATERAL</t>
  </si>
  <si>
    <t>Add unusable fuel</t>
  </si>
  <si>
    <t>(if fuel tank was sumped when weighed)</t>
  </si>
  <si>
    <t>Add undrainable eng. Oil</t>
  </si>
  <si>
    <t>Add Transmission oil</t>
  </si>
  <si>
    <t>(if transmission oil was low when weighed)</t>
  </si>
  <si>
    <t>Add TR Gearbox oil</t>
  </si>
  <si>
    <t>(if gearbox oil was low when weighed)</t>
  </si>
  <si>
    <t>Add Hydraulic oil</t>
  </si>
  <si>
    <t>(if Hydrolic fluid was low when weighed)</t>
  </si>
  <si>
    <t>(-2.5 if hyd fluid was added)</t>
  </si>
  <si>
    <t>(407 only)</t>
  </si>
  <si>
    <t>(if engine oil the tank was full when weighed)</t>
  </si>
  <si>
    <t>(if left in when AC was weighed such as plumb bob)</t>
  </si>
  <si>
    <t>(if fuel tank had fuel in when weighed refer to chart in flight manual)</t>
  </si>
  <si>
    <t xml:space="preserve">BALLAST ADDED TO A/C AFTER IT WAS WEIGHED (during the weigh process) TO ADJUST CG </t>
  </si>
  <si>
    <t>Ballast</t>
  </si>
  <si>
    <t>PASSENGER FWD</t>
  </si>
  <si>
    <t>(2)+PASSENGER, MID</t>
  </si>
  <si>
    <t>(2)+PASSENGER AFT</t>
  </si>
  <si>
    <t>(JP4)+ FUEL (74.8 GAL)</t>
  </si>
  <si>
    <t>(BP2389)</t>
  </si>
  <si>
    <t xml:space="preserve"> (JP-4) +FUEL (28.4 GAL)</t>
  </si>
  <si>
    <t>(2)+PASSENGER, AFT</t>
  </si>
  <si>
    <t>WEIGHED BY</t>
  </si>
  <si>
    <t xml:space="preserve">  W.O. NUMBER</t>
  </si>
  <si>
    <t xml:space="preserve">Scale S/N:      </t>
  </si>
  <si>
    <t xml:space="preserve">CAL DUE: </t>
  </si>
  <si>
    <r>
      <t xml:space="preserve">(if oil system was </t>
    </r>
    <r>
      <rPr>
        <b/>
        <sz val="12"/>
        <rFont val="Times New Roman"/>
        <family val="1"/>
      </rPr>
      <t>dry</t>
    </r>
    <r>
      <rPr>
        <sz val="12"/>
        <rFont val="Times New Roman"/>
        <family val="1"/>
      </rPr>
      <t xml:space="preserve"> when weighed)</t>
    </r>
  </si>
  <si>
    <r>
      <t>Subtract undrainable fuel</t>
    </r>
    <r>
      <rPr>
        <b/>
        <sz val="12"/>
        <color indexed="10"/>
        <rFont val="Times New Roman"/>
        <family val="1"/>
      </rPr>
      <t>(Subtract-)</t>
    </r>
  </si>
  <si>
    <r>
      <t>Subtract drainable eng. Oil</t>
    </r>
    <r>
      <rPr>
        <b/>
        <sz val="12"/>
        <color indexed="10"/>
        <rFont val="Times New Roman"/>
        <family val="1"/>
      </rPr>
      <t>(Subtract-)</t>
    </r>
  </si>
  <si>
    <r>
      <t>Subtract eguipment</t>
    </r>
    <r>
      <rPr>
        <b/>
        <sz val="12"/>
        <color indexed="10"/>
        <rFont val="Times New Roman"/>
        <family val="1"/>
      </rPr>
      <t>(Subtract-)</t>
    </r>
  </si>
  <si>
    <r>
      <t>Subtract usable fuel</t>
    </r>
    <r>
      <rPr>
        <b/>
        <sz val="12"/>
        <color indexed="10"/>
        <rFont val="Times New Roman"/>
        <family val="1"/>
      </rPr>
      <t>(Subtract-)</t>
    </r>
  </si>
  <si>
    <r>
      <t xml:space="preserve">(add or </t>
    </r>
    <r>
      <rPr>
        <sz val="12"/>
        <color indexed="10"/>
        <rFont val="Times New Roman"/>
        <family val="1"/>
      </rPr>
      <t>subtract(-)</t>
    </r>
    <r>
      <rPr>
        <sz val="12"/>
        <rFont val="Times New Roman"/>
        <family val="1"/>
      </rPr>
      <t xml:space="preserve"> if ballast needs to be added or removed after weigh to adjust CG)</t>
    </r>
  </si>
  <si>
    <t>BH407</t>
  </si>
  <si>
    <t>KI525 HSI</t>
  </si>
  <si>
    <t>King KN 53 Nav Receiver</t>
  </si>
  <si>
    <t>A-30 Blind Encoder</t>
  </si>
  <si>
    <t>Trans-Cal SSD-120 Altitude Encoder</t>
  </si>
  <si>
    <t>Transponder Antennae</t>
  </si>
  <si>
    <t>NPX FM Antennae</t>
  </si>
  <si>
    <t>VHF Antennae</t>
  </si>
  <si>
    <t>Garmin GNC 420</t>
  </si>
  <si>
    <t>GPS Antennae</t>
  </si>
  <si>
    <t>GPS VHF Antennae</t>
  </si>
  <si>
    <t>Serializer</t>
  </si>
  <si>
    <t>KRA 10 Radar Altimeter RT</t>
  </si>
  <si>
    <t>KRA 10 Radar Altimeter Instrument</t>
  </si>
  <si>
    <t>KRA 10 Radar Altimeter Antennae</t>
  </si>
  <si>
    <t>FM Antennae CI-177</t>
  </si>
  <si>
    <t>Sky Connect Transceiver Unit</t>
  </si>
  <si>
    <t>Sky Connect MMU II</t>
  </si>
  <si>
    <t>Sky Connect Antennae</t>
  </si>
  <si>
    <t>Sky Connect Data Entry Port</t>
  </si>
  <si>
    <t>Nat AMS 44T ICS With 7 Sta. Cabin ICS</t>
  </si>
  <si>
    <t>KY 196A VHF #1</t>
  </si>
  <si>
    <t>KY 196A VHF #2</t>
  </si>
  <si>
    <t>AAI Baggage Compartment Spacemaker</t>
  </si>
  <si>
    <t>AAI Flightstep kit</t>
  </si>
  <si>
    <t>AAI Crew Floor Protector Kit</t>
  </si>
  <si>
    <t>AAI Cabin Floor Protector Kit</t>
  </si>
  <si>
    <t>AAI Crew Door Opener Kit</t>
  </si>
  <si>
    <t>AAI Pax Door Opener Kit</t>
  </si>
  <si>
    <t>AAI Pre-flight Step/Handles (FWD)</t>
  </si>
  <si>
    <t>AAI Pre-flight Step/Handles (AFT)</t>
  </si>
  <si>
    <t>Dart Avionics Slanted Console</t>
  </si>
  <si>
    <t>Dart Skid Tubes</t>
  </si>
  <si>
    <t>Dart Bear Paws</t>
  </si>
  <si>
    <t>Dart Utility Pod Mount Kit</t>
  </si>
  <si>
    <t>(BHT 407-II-2) High Skid Gear Kit</t>
  </si>
  <si>
    <t>(BHT 407-II-6) Auxillary Fuel Provisions Kit</t>
  </si>
  <si>
    <t>(BHT 407-II-6) Auxillary Fuel Kit</t>
  </si>
  <si>
    <t>(BHT 407-II-7) Litter Kit</t>
  </si>
  <si>
    <t>(BHT 407-II-5) Cargo Hook Provisions Kit</t>
  </si>
  <si>
    <t>(BHT 407-II-8) Rotor Brake</t>
  </si>
  <si>
    <t>(BHT 407-II-9) Dual Control Provisions</t>
  </si>
  <si>
    <t>(BHT 407-II-15) Flight Instruments</t>
  </si>
  <si>
    <t>(BHT 407-II-26) Airspeed Activated Pedal Stop</t>
  </si>
  <si>
    <t>(BHT 407-II-30) Drive Train Mod</t>
  </si>
  <si>
    <t>Aircomm Arctic Bleed Air Heater/Defroster</t>
  </si>
  <si>
    <t>Artex C406N HM ELT with Antennae &amp; Remote</t>
  </si>
  <si>
    <t>Standard Soundproofing</t>
  </si>
  <si>
    <t>Headliner</t>
  </si>
  <si>
    <t>Cargo Net, Hat Rack</t>
  </si>
  <si>
    <t>Hobbs Meter</t>
  </si>
  <si>
    <t>Precise Flight Pulselight Interface Kit</t>
  </si>
  <si>
    <t>Baggage Wall/Floor Kydex</t>
  </si>
  <si>
    <t>Onboard Systems suspension system kit w/Cargo Hook</t>
  </si>
  <si>
    <t>Ground Handling kit</t>
  </si>
  <si>
    <t>1309-3C</t>
  </si>
  <si>
    <t>IM</t>
  </si>
  <si>
    <t>X</t>
  </si>
  <si>
    <t>N</t>
  </si>
  <si>
    <t>RFM-407-2010-01</t>
  </si>
  <si>
    <t>Skywatch traffic advisory system</t>
  </si>
  <si>
    <t>G1-1 Bracket Assy</t>
  </si>
  <si>
    <t>G3-1A Light Assy</t>
  </si>
  <si>
    <t>FLIR Monitor</t>
  </si>
  <si>
    <t>FLIR DVR</t>
  </si>
  <si>
    <t>FLIR CEU</t>
  </si>
  <si>
    <t>FLIR Structure</t>
  </si>
  <si>
    <t>FLIR</t>
  </si>
  <si>
    <t>External Cargo Mirror</t>
  </si>
  <si>
    <t>Pulselight kit</t>
  </si>
  <si>
    <t>Aircraft empty weight from sheet #1</t>
  </si>
  <si>
    <t>RS407-007</t>
  </si>
  <si>
    <t>Lead acid battery</t>
  </si>
  <si>
    <t>FSM-D407-797</t>
  </si>
  <si>
    <t>Heli basic and mount kit</t>
  </si>
  <si>
    <t>FMS08055-1</t>
  </si>
  <si>
    <t>Skyconnect</t>
  </si>
  <si>
    <t>Step 1: choose the chart C that matches the aircraft configuration.</t>
  </si>
  <si>
    <t xml:space="preserve">standard configuration: </t>
  </si>
  <si>
    <t>This weight and balance sheet is the helicopter configured without any of the equipment listed in the non standard configuration.</t>
  </si>
  <si>
    <t xml:space="preserve">Note: If the aircraft was weighed with an non standard configuration item installed (example cargo basket) you will see it on the standard configuration sheet showing it removed (example cargo basket removed). </t>
  </si>
  <si>
    <t>Non standard configuration list:</t>
  </si>
  <si>
    <t>Note:If any of the following items are installed in the aircraft the flight manual must have a configuration sheet that lists each of the items below</t>
  </si>
  <si>
    <t>Bubble window</t>
  </si>
  <si>
    <t>external torque gage</t>
  </si>
  <si>
    <t>RH cargo basket</t>
  </si>
  <si>
    <t>LH cargo basket</t>
  </si>
  <si>
    <t>dual controls</t>
  </si>
  <si>
    <t>training skids (full length carbide)</t>
  </si>
  <si>
    <t>Sling door</t>
  </si>
  <si>
    <t>Floats</t>
  </si>
  <si>
    <t>Snow deflectors</t>
  </si>
  <si>
    <t>Step 2: the empty weight and CG numbers can be found next to the last entry on the chart C</t>
  </si>
  <si>
    <t>Standard Configuration</t>
  </si>
  <si>
    <t>AK 950 Switching Unit</t>
  </si>
  <si>
    <t>Guide to Maritime chart C weight and balance</t>
  </si>
  <si>
    <t>Maritime Helicopters Inc. Chart C</t>
  </si>
  <si>
    <t>Empty Weight &amp; Balance Record</t>
  </si>
  <si>
    <t>Configuration:</t>
  </si>
  <si>
    <t>Maritime Helicopters Inc.</t>
  </si>
  <si>
    <t>Actual Weight Record</t>
  </si>
  <si>
    <t>Bell 407</t>
  </si>
  <si>
    <t>N/A</t>
  </si>
  <si>
    <t>Dual controls</t>
  </si>
  <si>
    <t xml:space="preserve">Dual controls installed. </t>
  </si>
  <si>
    <t xml:space="preserve">Snow deflectors installed. </t>
  </si>
  <si>
    <t>DART Cargo basket.</t>
  </si>
  <si>
    <t>R/H AAI Flite step</t>
  </si>
  <si>
    <t>DART Quick Release Mounting Kit</t>
  </si>
  <si>
    <t>DART Quick Release Heli Basket</t>
  </si>
  <si>
    <t>FLIR: Cargo mirror and Pulselight removed. FLIR equipment installed.</t>
  </si>
  <si>
    <t xml:space="preserve">Rev: 1 </t>
  </si>
  <si>
    <t>Maritime Helicopters Inc. List of Current Major Alterations</t>
  </si>
  <si>
    <t>AAI Baggage Door Opener</t>
  </si>
  <si>
    <t>TDFM 136 FM</t>
  </si>
  <si>
    <t>AAI Floding Maintenance Step</t>
  </si>
  <si>
    <t>AAI Locking Fuel Cap</t>
  </si>
  <si>
    <t>neg</t>
  </si>
  <si>
    <t>Bristol WSPS</t>
  </si>
  <si>
    <t>AFS Engine Inlet Barrier Filter (IBF)</t>
  </si>
  <si>
    <t>Armrests- Corporate</t>
  </si>
  <si>
    <t>Interior- Corporate</t>
  </si>
  <si>
    <t>Seating- Corporate</t>
  </si>
  <si>
    <t>ParavionTail Rotor Lockout Kit</t>
  </si>
  <si>
    <t>Chelton Flight System</t>
  </si>
  <si>
    <t>AAI Baggage Spacemaker</t>
  </si>
  <si>
    <t>Garmin GTX 327 Digital Transponder</t>
  </si>
  <si>
    <t>NAT AMS44 Dual Channel Audio Controller</t>
  </si>
  <si>
    <t>Technionic TDFM-136 Digital FM</t>
  </si>
  <si>
    <t>Paravion Snow Deflectors</t>
  </si>
  <si>
    <t>Paravion Blade Fold Kit</t>
  </si>
  <si>
    <t>DART Bear Paws</t>
  </si>
  <si>
    <t>AAI Cargo Mirror Assembly</t>
  </si>
  <si>
    <t>Tanis Helicopter Preheat System</t>
  </si>
  <si>
    <t>Paravion Video Monitor Mount</t>
  </si>
  <si>
    <t>Paravion Shelf Assembly</t>
  </si>
  <si>
    <t>Brief Description</t>
  </si>
  <si>
    <t>Superseded</t>
  </si>
  <si>
    <t>ACK Technologies Inc. E-01 ELT</t>
  </si>
  <si>
    <t>Concorde Lead Acid Battery</t>
  </si>
  <si>
    <t>N308MH</t>
  </si>
  <si>
    <t>Maritime Helicopters Inc. List of Current Minor Alterations</t>
  </si>
  <si>
    <t>AAI R/H Crew Bubble window</t>
  </si>
  <si>
    <t>STC SR01076AT</t>
  </si>
  <si>
    <t>AAI Step-handle Kit</t>
  </si>
  <si>
    <t>STC SH1366SO</t>
  </si>
  <si>
    <t>AAI Tail rotor pedal lockout kit</t>
  </si>
  <si>
    <t>STC SR00513AT</t>
  </si>
  <si>
    <t>AAI Preflight Steps</t>
  </si>
  <si>
    <t>STC H2243SO</t>
  </si>
  <si>
    <t>STC SR01077AT</t>
  </si>
  <si>
    <t>STC SH227WE</t>
  </si>
  <si>
    <t>AAI Automatic Door Openers</t>
  </si>
  <si>
    <t>STC SH1990SO</t>
  </si>
  <si>
    <t>AAI Baggage Floor Protector</t>
  </si>
  <si>
    <t>STC SH1147SO</t>
  </si>
  <si>
    <t xml:space="preserve">King KY-196A Comm </t>
  </si>
  <si>
    <t>King KRA-10A Radar Altimter System</t>
  </si>
  <si>
    <t>King KR87 ADF</t>
  </si>
  <si>
    <t>King KI229 RMI</t>
  </si>
  <si>
    <t>NAT AA34-300 USAF Aux FM System</t>
  </si>
  <si>
    <t>Honeywell KCS-55A HIS</t>
  </si>
  <si>
    <t>Garmin GNS 530 System</t>
  </si>
  <si>
    <t>STC SA00864WI</t>
  </si>
  <si>
    <t>AAI Hat Rack Safety Net</t>
  </si>
  <si>
    <t>STC SR01600AT</t>
  </si>
  <si>
    <t>STC SR0149AT</t>
  </si>
  <si>
    <t>AFS Inlet Barrier Filter System</t>
  </si>
  <si>
    <t>STC SR09368RC</t>
  </si>
  <si>
    <t>Air Comm Engine Compartment Bleed Air System</t>
  </si>
  <si>
    <t>STC SR00220DE</t>
  </si>
  <si>
    <t>Air Comm Arctic Heater/Defroster</t>
  </si>
  <si>
    <t>STC SR00221DE</t>
  </si>
  <si>
    <t>STC SR00401DE</t>
  </si>
  <si>
    <t>Onboard Systems Cargo Hook Suspension System</t>
  </si>
  <si>
    <t>STC SR00898SE</t>
  </si>
  <si>
    <t>STC SH1031NE</t>
  </si>
  <si>
    <t>STC SR00411DE</t>
  </si>
  <si>
    <t>AAI Cabin Floor Protectors</t>
  </si>
  <si>
    <t>STC SH23289SO</t>
  </si>
  <si>
    <t>STC A00560SE</t>
  </si>
  <si>
    <t>Precise Flight Pulselite Kit</t>
  </si>
  <si>
    <t>Paravion FADEC/Check Insturement Aux Annunciaton System</t>
  </si>
  <si>
    <t>STC SR00574DE</t>
  </si>
  <si>
    <t>Benz Airbourne Systems fuel pressure transducer</t>
  </si>
  <si>
    <t>STC SR09214RC</t>
  </si>
  <si>
    <t>AAI Cyclic Support Saftey Cover</t>
  </si>
  <si>
    <t>STC SR244WE</t>
  </si>
  <si>
    <t>Paravion Single Pilot Operation Left Seat Kit</t>
  </si>
  <si>
    <t>STC SR00486DE</t>
  </si>
  <si>
    <t>STC SR00011DE</t>
  </si>
  <si>
    <t>STC SR00025DE</t>
  </si>
  <si>
    <t>STC SR01456LA</t>
  </si>
  <si>
    <t>DART Quick Release Heli-Basket Mount Kit</t>
  </si>
  <si>
    <t>STC SR02996NY</t>
  </si>
  <si>
    <t>AAI High Skid Landing Gear Cross Tubes</t>
  </si>
  <si>
    <t>STC SR0933RC</t>
  </si>
  <si>
    <t>AAI Skid Tubes</t>
  </si>
  <si>
    <t>STC SR01697AT</t>
  </si>
  <si>
    <t>STCSH1322SO</t>
  </si>
  <si>
    <t>AAI Flightstep Kit</t>
  </si>
  <si>
    <t>STC SR02291LA</t>
  </si>
  <si>
    <t>Apical Industries/DART Wire Strike Protection System</t>
  </si>
  <si>
    <t>Tanis Preheat Kit</t>
  </si>
  <si>
    <t>Paravion Co-pilot Compass</t>
  </si>
  <si>
    <t>Isaac M</t>
  </si>
  <si>
    <t>Jackson C</t>
  </si>
  <si>
    <t>Snow Deflectors</t>
  </si>
</sst>
</file>

<file path=xl/styles.xml><?xml version="1.0" encoding="utf-8"?>
<styleSheet xmlns="http://schemas.openxmlformats.org/spreadsheetml/2006/main">
  <numFmts count="3">
    <numFmt numFmtId="164" formatCode="mm/dd/yy_)"/>
    <numFmt numFmtId="165" formatCode="0.0"/>
    <numFmt numFmtId="166" formatCode="mm/dd/yy;@"/>
  </numFmts>
  <fonts count="41">
    <font>
      <sz val="12"/>
      <name val="Arial"/>
    </font>
    <font>
      <sz val="10"/>
      <name val="Arial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6"/>
      <name val="Times New Roman"/>
      <family val="1"/>
    </font>
    <font>
      <b/>
      <i/>
      <sz val="12"/>
      <name val="Times New Roman"/>
      <family val="1"/>
    </font>
    <font>
      <b/>
      <sz val="18"/>
      <color indexed="8"/>
      <name val="Arial"/>
      <family val="2"/>
    </font>
    <font>
      <sz val="12"/>
      <color indexed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0"/>
      <color indexed="8"/>
      <name val="Arial"/>
      <family val="2"/>
    </font>
    <font>
      <b/>
      <u/>
      <sz val="12"/>
      <name val="Times New Roman"/>
      <family val="1"/>
    </font>
    <font>
      <sz val="12"/>
      <color indexed="8"/>
      <name val="Times New Roman"/>
      <family val="1"/>
    </font>
    <font>
      <sz val="8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8"/>
      <color indexed="10"/>
      <name val="Arial"/>
      <family val="2"/>
    </font>
    <font>
      <sz val="16"/>
      <color indexed="10"/>
      <name val="Arial"/>
      <family val="2"/>
    </font>
    <font>
      <b/>
      <sz val="10"/>
      <color indexed="60"/>
      <name val="Arial"/>
      <family val="2"/>
    </font>
    <font>
      <b/>
      <sz val="10"/>
      <color indexed="12"/>
      <name val="Arial"/>
      <family val="2"/>
    </font>
    <font>
      <sz val="12"/>
      <name val="Arial"/>
      <family val="2"/>
    </font>
    <font>
      <b/>
      <sz val="24"/>
      <color indexed="12"/>
      <name val="Times New Roman"/>
      <family val="1"/>
    </font>
    <font>
      <b/>
      <sz val="24"/>
      <name val="Times New Roman"/>
      <family val="1"/>
    </font>
    <font>
      <sz val="12"/>
      <color indexed="12"/>
      <name val="Times New Roman"/>
      <family val="1"/>
    </font>
    <font>
      <b/>
      <sz val="12"/>
      <color indexed="10"/>
      <name val="Times New Roman"/>
      <family val="1"/>
    </font>
    <font>
      <sz val="12"/>
      <color indexed="10"/>
      <name val="Times New Roman"/>
      <family val="1"/>
    </font>
    <font>
      <sz val="12"/>
      <color indexed="12"/>
      <name val="Times New Roman"/>
      <family val="1"/>
    </font>
    <font>
      <sz val="8"/>
      <name val="Arial"/>
    </font>
    <font>
      <b/>
      <sz val="12"/>
      <color indexed="12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8"/>
      <color indexed="10"/>
      <name val="Times New Roman"/>
      <family val="1"/>
    </font>
    <font>
      <sz val="18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b/>
      <sz val="14"/>
      <color indexed="8"/>
      <name val="Times New Roman"/>
      <family val="1"/>
    </font>
    <font>
      <sz val="14"/>
      <name val="Times New Roman"/>
      <family val="1"/>
    </font>
    <font>
      <b/>
      <sz val="11"/>
      <color indexed="8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gray0625">
        <fgColor indexed="8"/>
        <bgColor indexed="9"/>
      </patternFill>
    </fill>
    <fill>
      <patternFill patternType="solid">
        <fgColor indexed="9"/>
        <bgColor indexed="9"/>
      </patternFill>
    </fill>
    <fill>
      <patternFill patternType="gray125">
        <fgColor indexed="9"/>
        <bgColor indexed="13"/>
      </patternFill>
    </fill>
    <fill>
      <patternFill patternType="gray125">
        <fgColor indexed="9"/>
        <bgColor indexed="22"/>
      </patternFill>
    </fill>
    <fill>
      <patternFill patternType="gray0625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4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double">
        <color indexed="8"/>
      </top>
      <bottom/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/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thin">
        <color indexed="8"/>
      </right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/>
      <bottom style="double">
        <color indexed="8"/>
      </bottom>
      <diagonal/>
    </border>
    <border>
      <left/>
      <right style="thin">
        <color indexed="8"/>
      </right>
      <top/>
      <bottom style="double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8"/>
      </right>
      <top style="double">
        <color indexed="8"/>
      </top>
      <bottom/>
      <diagonal/>
    </border>
    <border>
      <left/>
      <right style="medium">
        <color indexed="8"/>
      </right>
      <top/>
      <bottom style="double">
        <color indexed="8"/>
      </bottom>
      <diagonal/>
    </border>
  </borders>
  <cellStyleXfs count="10">
    <xf numFmtId="0" fontId="0" fillId="0" borderId="0"/>
    <xf numFmtId="0" fontId="11" fillId="0" borderId="0">
      <alignment vertical="top"/>
    </xf>
    <xf numFmtId="0" fontId="11" fillId="0" borderId="0">
      <alignment vertical="top"/>
    </xf>
    <xf numFmtId="0" fontId="11" fillId="0" borderId="0">
      <alignment vertical="top"/>
    </xf>
    <xf numFmtId="0" fontId="10" fillId="0" borderId="0"/>
    <xf numFmtId="0" fontId="11" fillId="0" borderId="0">
      <alignment vertical="top"/>
    </xf>
    <xf numFmtId="0" fontId="10" fillId="0" borderId="0"/>
    <xf numFmtId="0" fontId="10" fillId="0" borderId="0"/>
    <xf numFmtId="0" fontId="1" fillId="0" borderId="0"/>
    <xf numFmtId="0" fontId="11" fillId="0" borderId="0">
      <alignment vertical="top"/>
    </xf>
  </cellStyleXfs>
  <cellXfs count="526">
    <xf numFmtId="0" fontId="0" fillId="0" borderId="0" xfId="0"/>
    <xf numFmtId="0" fontId="2" fillId="0" borderId="0" xfId="0" applyFont="1"/>
    <xf numFmtId="0" fontId="6" fillId="0" borderId="0" xfId="0" applyFont="1" applyProtection="1"/>
    <xf numFmtId="0" fontId="0" fillId="0" borderId="1" xfId="0" applyBorder="1" applyProtection="1"/>
    <xf numFmtId="0" fontId="0" fillId="0" borderId="2" xfId="0" applyBorder="1" applyProtection="1"/>
    <xf numFmtId="0" fontId="0" fillId="0" borderId="1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0" xfId="0" applyProtection="1"/>
    <xf numFmtId="0" fontId="0" fillId="0" borderId="6" xfId="0" applyBorder="1" applyAlignment="1" applyProtection="1">
      <alignment horizontal="center"/>
    </xf>
    <xf numFmtId="0" fontId="8" fillId="0" borderId="0" xfId="0" applyFont="1" applyProtection="1"/>
    <xf numFmtId="0" fontId="1" fillId="0" borderId="0" xfId="8"/>
    <xf numFmtId="0" fontId="9" fillId="0" borderId="7" xfId="8" applyFont="1" applyBorder="1"/>
    <xf numFmtId="0" fontId="9" fillId="0" borderId="8" xfId="8" applyFont="1" applyBorder="1"/>
    <xf numFmtId="0" fontId="9" fillId="0" borderId="9" xfId="8" applyFont="1" applyBorder="1"/>
    <xf numFmtId="0" fontId="9" fillId="0" borderId="10" xfId="8" applyFont="1" applyBorder="1"/>
    <xf numFmtId="0" fontId="9" fillId="0" borderId="11" xfId="8" applyFont="1" applyBorder="1"/>
    <xf numFmtId="0" fontId="9" fillId="0" borderId="12" xfId="8" applyFont="1" applyBorder="1"/>
    <xf numFmtId="0" fontId="9" fillId="0" borderId="13" xfId="8" applyFont="1" applyBorder="1"/>
    <xf numFmtId="0" fontId="9" fillId="0" borderId="0" xfId="8" applyFont="1" applyBorder="1"/>
    <xf numFmtId="0" fontId="9" fillId="0" borderId="14" xfId="8" applyFont="1" applyBorder="1"/>
    <xf numFmtId="0" fontId="9" fillId="0" borderId="13" xfId="8" applyFont="1" applyBorder="1" applyAlignment="1">
      <alignment horizontal="center"/>
    </xf>
    <xf numFmtId="0" fontId="9" fillId="0" borderId="14" xfId="8" applyFont="1" applyBorder="1" applyAlignment="1">
      <alignment horizontal="center"/>
    </xf>
    <xf numFmtId="0" fontId="15" fillId="0" borderId="0" xfId="8" applyFont="1" applyBorder="1" applyAlignment="1">
      <alignment horizontal="center"/>
    </xf>
    <xf numFmtId="0" fontId="15" fillId="0" borderId="14" xfId="8" applyFont="1" applyBorder="1" applyAlignment="1">
      <alignment horizontal="center"/>
    </xf>
    <xf numFmtId="0" fontId="1" fillId="0" borderId="0" xfId="8" applyFont="1"/>
    <xf numFmtId="0" fontId="15" fillId="0" borderId="13" xfId="8" applyFont="1" applyBorder="1" applyAlignment="1">
      <alignment horizontal="center"/>
    </xf>
    <xf numFmtId="14" fontId="9" fillId="0" borderId="11" xfId="8" applyNumberFormat="1" applyFont="1" applyBorder="1"/>
    <xf numFmtId="0" fontId="9" fillId="0" borderId="15" xfId="8" applyFont="1" applyBorder="1" applyAlignment="1">
      <alignment horizontal="center"/>
    </xf>
    <xf numFmtId="0" fontId="9" fillId="0" borderId="16" xfId="8" applyFont="1" applyBorder="1" applyAlignment="1">
      <alignment horizontal="center"/>
    </xf>
    <xf numFmtId="0" fontId="9" fillId="0" borderId="16" xfId="8" applyFont="1" applyBorder="1"/>
    <xf numFmtId="0" fontId="1" fillId="0" borderId="17" xfId="8" applyBorder="1"/>
    <xf numFmtId="0" fontId="16" fillId="0" borderId="13" xfId="8" applyFont="1" applyBorder="1"/>
    <xf numFmtId="0" fontId="16" fillId="0" borderId="0" xfId="8" applyFont="1" applyBorder="1"/>
    <xf numFmtId="0" fontId="16" fillId="0" borderId="14" xfId="8" applyFont="1" applyBorder="1"/>
    <xf numFmtId="0" fontId="0" fillId="0" borderId="0" xfId="0" applyBorder="1"/>
    <xf numFmtId="0" fontId="19" fillId="0" borderId="0" xfId="0" applyFont="1" applyBorder="1" applyAlignment="1">
      <alignment horizontal="center"/>
    </xf>
    <xf numFmtId="0" fontId="20" fillId="0" borderId="0" xfId="0" applyFont="1" applyBorder="1" applyAlignment="1">
      <alignment horizontal="left"/>
    </xf>
    <xf numFmtId="0" fontId="9" fillId="0" borderId="13" xfId="0" applyFont="1" applyBorder="1" applyAlignment="1">
      <alignment vertical="top" wrapText="1"/>
    </xf>
    <xf numFmtId="0" fontId="9" fillId="0" borderId="0" xfId="0" applyFont="1" applyBorder="1" applyAlignment="1">
      <alignment vertical="top" wrapText="1"/>
    </xf>
    <xf numFmtId="0" fontId="9" fillId="0" borderId="14" xfId="0" applyFont="1" applyBorder="1" applyAlignment="1">
      <alignment vertical="top" wrapText="1"/>
    </xf>
    <xf numFmtId="0" fontId="9" fillId="0" borderId="10" xfId="0" applyFont="1" applyBorder="1" applyAlignment="1">
      <alignment vertical="top" wrapText="1"/>
    </xf>
    <xf numFmtId="0" fontId="9" fillId="0" borderId="11" xfId="0" applyFont="1" applyBorder="1" applyAlignment="1">
      <alignment vertical="top" wrapText="1"/>
    </xf>
    <xf numFmtId="0" fontId="9" fillId="0" borderId="12" xfId="0" applyFont="1" applyBorder="1" applyAlignment="1">
      <alignment vertical="top" wrapText="1"/>
    </xf>
    <xf numFmtId="0" fontId="20" fillId="0" borderId="0" xfId="0" applyFont="1" applyBorder="1"/>
    <xf numFmtId="0" fontId="0" fillId="0" borderId="4" xfId="0" applyBorder="1" applyProtection="1"/>
    <xf numFmtId="166" fontId="0" fillId="0" borderId="0" xfId="0" applyNumberFormat="1"/>
    <xf numFmtId="0" fontId="20" fillId="0" borderId="19" xfId="0" applyFont="1" applyBorder="1" applyAlignment="1">
      <alignment horizontal="centerContinuous" vertical="center"/>
    </xf>
    <xf numFmtId="0" fontId="17" fillId="0" borderId="20" xfId="0" applyFont="1" applyBorder="1" applyAlignment="1">
      <alignment horizontal="centerContinuous" vertical="center" wrapText="1"/>
    </xf>
    <xf numFmtId="0" fontId="17" fillId="0" borderId="21" xfId="0" applyFont="1" applyBorder="1" applyAlignment="1">
      <alignment horizontal="centerContinuous" vertical="center" wrapText="1"/>
    </xf>
    <xf numFmtId="0" fontId="20" fillId="0" borderId="20" xfId="0" applyFont="1" applyBorder="1" applyAlignment="1">
      <alignment horizontal="centerContinuous" vertical="center"/>
    </xf>
    <xf numFmtId="0" fontId="20" fillId="0" borderId="21" xfId="0" applyFont="1" applyBorder="1" applyAlignment="1">
      <alignment horizontal="centerContinuous" vertical="center"/>
    </xf>
    <xf numFmtId="164" fontId="3" fillId="0" borderId="0" xfId="0" applyNumberFormat="1" applyFont="1" applyAlignment="1" applyProtection="1">
      <alignment horizontal="center"/>
    </xf>
    <xf numFmtId="0" fontId="10" fillId="0" borderId="0" xfId="7"/>
    <xf numFmtId="0" fontId="24" fillId="2" borderId="3" xfId="7" applyFont="1" applyFill="1" applyBorder="1" applyAlignment="1" applyProtection="1">
      <alignment horizontal="center"/>
      <protection locked="0"/>
    </xf>
    <xf numFmtId="0" fontId="25" fillId="0" borderId="30" xfId="7" applyFont="1" applyBorder="1" applyAlignment="1" applyProtection="1">
      <alignment horizontal="center"/>
    </xf>
    <xf numFmtId="0" fontId="24" fillId="2" borderId="30" xfId="7" applyFont="1" applyFill="1" applyBorder="1" applyAlignment="1" applyProtection="1">
      <alignment horizontal="center"/>
      <protection locked="0"/>
    </xf>
    <xf numFmtId="0" fontId="2" fillId="0" borderId="0" xfId="7" applyFont="1"/>
    <xf numFmtId="0" fontId="3" fillId="0" borderId="25" xfId="7" applyFont="1" applyBorder="1" applyAlignment="1" applyProtection="1">
      <alignment horizontal="center"/>
    </xf>
    <xf numFmtId="0" fontId="3" fillId="0" borderId="26" xfId="7" applyFont="1" applyBorder="1" applyAlignment="1" applyProtection="1">
      <alignment horizontal="right"/>
    </xf>
    <xf numFmtId="0" fontId="3" fillId="0" borderId="26" xfId="7" applyFont="1" applyBorder="1" applyProtection="1"/>
    <xf numFmtId="14" fontId="3" fillId="2" borderId="26" xfId="7" applyNumberFormat="1" applyFont="1" applyFill="1" applyBorder="1" applyProtection="1">
      <protection locked="0"/>
    </xf>
    <xf numFmtId="0" fontId="3" fillId="2" borderId="26" xfId="7" applyFont="1" applyFill="1" applyBorder="1" applyProtection="1">
      <protection locked="0"/>
    </xf>
    <xf numFmtId="0" fontId="3" fillId="0" borderId="27" xfId="7" applyFont="1" applyBorder="1" applyProtection="1"/>
    <xf numFmtId="0" fontId="12" fillId="2" borderId="28" xfId="7" applyFont="1" applyFill="1" applyBorder="1" applyAlignment="1" applyProtection="1">
      <alignment horizontal="center"/>
      <protection locked="0"/>
    </xf>
    <xf numFmtId="0" fontId="3" fillId="0" borderId="0" xfId="7" applyFont="1" applyBorder="1" applyAlignment="1" applyProtection="1">
      <alignment horizontal="right"/>
    </xf>
    <xf numFmtId="0" fontId="3" fillId="0" borderId="0" xfId="7" applyFont="1" applyFill="1" applyBorder="1" applyAlignment="1" applyProtection="1">
      <alignment horizontal="left"/>
    </xf>
    <xf numFmtId="0" fontId="3" fillId="0" borderId="0" xfId="7" applyFont="1" applyBorder="1" applyProtection="1"/>
    <xf numFmtId="0" fontId="3" fillId="0" borderId="29" xfId="7" applyFont="1" applyBorder="1" applyProtection="1"/>
    <xf numFmtId="0" fontId="2" fillId="0" borderId="3" xfId="7" applyFont="1" applyBorder="1" applyProtection="1"/>
    <xf numFmtId="0" fontId="2" fillId="0" borderId="30" xfId="7" applyFont="1" applyBorder="1" applyProtection="1"/>
    <xf numFmtId="0" fontId="3" fillId="0" borderId="30" xfId="7" applyFont="1" applyBorder="1" applyProtection="1"/>
    <xf numFmtId="0" fontId="3" fillId="0" borderId="31" xfId="7" applyFont="1" applyBorder="1" applyProtection="1"/>
    <xf numFmtId="0" fontId="2" fillId="0" borderId="25" xfId="7" applyFont="1" applyBorder="1" applyProtection="1"/>
    <xf numFmtId="0" fontId="2" fillId="0" borderId="26" xfId="7" applyFont="1" applyBorder="1" applyProtection="1"/>
    <xf numFmtId="0" fontId="12" fillId="0" borderId="28" xfId="7" applyFont="1" applyBorder="1" applyProtection="1"/>
    <xf numFmtId="0" fontId="12" fillId="0" borderId="0" xfId="7" applyFont="1" applyBorder="1" applyProtection="1"/>
    <xf numFmtId="0" fontId="2" fillId="0" borderId="28" xfId="7" applyFont="1" applyBorder="1" applyProtection="1"/>
    <xf numFmtId="0" fontId="2" fillId="0" borderId="0" xfId="7" applyFont="1" applyBorder="1" applyProtection="1"/>
    <xf numFmtId="0" fontId="2" fillId="0" borderId="0" xfId="7" applyFont="1" applyProtection="1"/>
    <xf numFmtId="0" fontId="3" fillId="0" borderId="0" xfId="7" applyFont="1" applyBorder="1" applyAlignment="1" applyProtection="1">
      <alignment horizontal="left"/>
    </xf>
    <xf numFmtId="0" fontId="3" fillId="0" borderId="29" xfId="7" applyFont="1" applyBorder="1" applyAlignment="1" applyProtection="1">
      <alignment horizontal="left"/>
    </xf>
    <xf numFmtId="0" fontId="3" fillId="0" borderId="0" xfId="7" applyFont="1" applyBorder="1" applyAlignment="1" applyProtection="1">
      <alignment horizontal="center"/>
    </xf>
    <xf numFmtId="0" fontId="2" fillId="0" borderId="0" xfId="7" applyFont="1" applyBorder="1"/>
    <xf numFmtId="0" fontId="2" fillId="0" borderId="0" xfId="7" applyFont="1" applyBorder="1" applyAlignment="1" applyProtection="1">
      <alignment horizontal="right"/>
    </xf>
    <xf numFmtId="0" fontId="2" fillId="0" borderId="29" xfId="7" applyFont="1" applyBorder="1" applyAlignment="1" applyProtection="1">
      <alignment horizontal="left"/>
    </xf>
    <xf numFmtId="0" fontId="2" fillId="0" borderId="26" xfId="7" applyFont="1" applyFill="1" applyBorder="1" applyProtection="1"/>
    <xf numFmtId="0" fontId="2" fillId="0" borderId="27" xfId="7" applyFont="1" applyBorder="1" applyProtection="1"/>
    <xf numFmtId="0" fontId="2" fillId="2" borderId="0" xfId="7" applyFont="1" applyFill="1" applyBorder="1" applyProtection="1">
      <protection locked="0"/>
    </xf>
    <xf numFmtId="0" fontId="2" fillId="0" borderId="0" xfId="7" applyFont="1" applyFill="1" applyBorder="1" applyProtection="1"/>
    <xf numFmtId="0" fontId="2" fillId="0" borderId="29" xfId="7" applyFont="1" applyBorder="1" applyProtection="1"/>
    <xf numFmtId="0" fontId="2" fillId="0" borderId="30" xfId="7" applyFont="1" applyFill="1" applyBorder="1" applyProtection="1"/>
    <xf numFmtId="0" fontId="2" fillId="0" borderId="0" xfId="7" applyFont="1" applyFill="1" applyProtection="1"/>
    <xf numFmtId="0" fontId="2" fillId="2" borderId="0" xfId="7" applyFont="1" applyFill="1" applyProtection="1">
      <protection locked="0"/>
    </xf>
    <xf numFmtId="0" fontId="3" fillId="0" borderId="28" xfId="7" applyFont="1" applyBorder="1" applyAlignment="1" applyProtection="1">
      <alignment horizontal="right"/>
    </xf>
    <xf numFmtId="0" fontId="3" fillId="0" borderId="0" xfId="7" applyFont="1" applyAlignment="1" applyProtection="1">
      <alignment horizontal="right"/>
    </xf>
    <xf numFmtId="0" fontId="2" fillId="2" borderId="0" xfId="7" applyFont="1" applyFill="1" applyBorder="1" applyAlignment="1" applyProtection="1">
      <alignment horizontal="right"/>
      <protection locked="0"/>
    </xf>
    <xf numFmtId="0" fontId="3" fillId="0" borderId="25" xfId="7" applyFont="1" applyBorder="1" applyAlignment="1" applyProtection="1">
      <alignment horizontal="right"/>
    </xf>
    <xf numFmtId="0" fontId="3" fillId="0" borderId="29" xfId="7" applyFont="1" applyBorder="1" applyAlignment="1" applyProtection="1">
      <alignment horizontal="right"/>
    </xf>
    <xf numFmtId="0" fontId="3" fillId="0" borderId="3" xfId="7" applyFont="1" applyBorder="1" applyAlignment="1" applyProtection="1">
      <alignment horizontal="right"/>
    </xf>
    <xf numFmtId="0" fontId="3" fillId="0" borderId="30" xfId="7" applyFont="1" applyBorder="1" applyAlignment="1" applyProtection="1">
      <alignment horizontal="right"/>
    </xf>
    <xf numFmtId="0" fontId="3" fillId="0" borderId="26" xfId="7" applyFont="1" applyBorder="1" applyAlignment="1" applyProtection="1">
      <alignment horizontal="center"/>
    </xf>
    <xf numFmtId="0" fontId="3" fillId="0" borderId="0" xfId="7" applyFont="1" applyAlignment="1" applyProtection="1">
      <alignment horizontal="center"/>
    </xf>
    <xf numFmtId="0" fontId="3" fillId="0" borderId="0" xfId="7" applyFont="1" applyAlignment="1" applyProtection="1">
      <alignment horizontal="left"/>
    </xf>
    <xf numFmtId="0" fontId="3" fillId="0" borderId="0" xfId="7" applyFont="1" applyProtection="1"/>
    <xf numFmtId="0" fontId="3" fillId="0" borderId="3" xfId="7" applyFont="1" applyBorder="1" applyProtection="1"/>
    <xf numFmtId="0" fontId="5" fillId="0" borderId="25" xfId="7" applyFont="1" applyBorder="1" applyProtection="1"/>
    <xf numFmtId="164" fontId="5" fillId="2" borderId="26" xfId="7" quotePrefix="1" applyNumberFormat="1" applyFont="1" applyFill="1" applyBorder="1" applyAlignment="1" applyProtection="1">
      <alignment horizontal="center"/>
      <protection locked="0"/>
    </xf>
    <xf numFmtId="0" fontId="5" fillId="0" borderId="26" xfId="7" applyFont="1" applyBorder="1" applyAlignment="1" applyProtection="1">
      <alignment horizontal="right"/>
    </xf>
    <xf numFmtId="0" fontId="5" fillId="2" borderId="26" xfId="7" applyFont="1" applyFill="1" applyBorder="1" applyAlignment="1" applyProtection="1">
      <alignment horizontal="left"/>
      <protection locked="0"/>
    </xf>
    <xf numFmtId="0" fontId="5" fillId="0" borderId="26" xfId="7" applyFont="1" applyBorder="1" applyProtection="1"/>
    <xf numFmtId="0" fontId="5" fillId="0" borderId="27" xfId="7" applyFont="1" applyBorder="1" applyAlignment="1" applyProtection="1">
      <alignment horizontal="right"/>
    </xf>
    <xf numFmtId="0" fontId="0" fillId="0" borderId="67" xfId="0" applyBorder="1" applyAlignment="1" applyProtection="1">
      <alignment horizontal="center"/>
      <protection locked="0"/>
    </xf>
    <xf numFmtId="0" fontId="0" fillId="0" borderId="52" xfId="0" applyBorder="1" applyProtection="1">
      <protection locked="0"/>
    </xf>
    <xf numFmtId="0" fontId="0" fillId="0" borderId="42" xfId="0" applyBorder="1" applyProtection="1">
      <protection locked="0"/>
    </xf>
    <xf numFmtId="166" fontId="0" fillId="0" borderId="73" xfId="0" applyNumberFormat="1" applyBorder="1" applyAlignment="1" applyProtection="1">
      <alignment horizontal="center"/>
      <protection locked="0"/>
    </xf>
    <xf numFmtId="0" fontId="7" fillId="0" borderId="32" xfId="0" applyFont="1" applyBorder="1" applyProtection="1">
      <protection locked="0"/>
    </xf>
    <xf numFmtId="0" fontId="7" fillId="0" borderId="32" xfId="0" applyFont="1" applyBorder="1" applyAlignment="1" applyProtection="1">
      <alignment horizontal="center"/>
      <protection locked="0"/>
    </xf>
    <xf numFmtId="166" fontId="0" fillId="0" borderId="80" xfId="0" applyNumberFormat="1" applyFill="1" applyBorder="1" applyAlignment="1" applyProtection="1">
      <alignment horizontal="center"/>
      <protection locked="0"/>
    </xf>
    <xf numFmtId="0" fontId="0" fillId="0" borderId="81" xfId="0" applyBorder="1" applyProtection="1">
      <protection locked="0"/>
    </xf>
    <xf numFmtId="14" fontId="0" fillId="0" borderId="82" xfId="0" applyNumberFormat="1" applyFill="1" applyBorder="1" applyAlignment="1" applyProtection="1">
      <alignment horizontal="center"/>
      <protection locked="0"/>
    </xf>
    <xf numFmtId="166" fontId="0" fillId="0" borderId="22" xfId="0" applyNumberFormat="1" applyFill="1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14" fontId="0" fillId="0" borderId="69" xfId="0" applyNumberFormat="1" applyFill="1" applyBorder="1" applyAlignment="1" applyProtection="1">
      <alignment horizontal="center"/>
      <protection locked="0"/>
    </xf>
    <xf numFmtId="0" fontId="0" fillId="0" borderId="69" xfId="0" applyFill="1" applyBorder="1" applyAlignment="1" applyProtection="1">
      <alignment horizontal="center"/>
      <protection locked="0"/>
    </xf>
    <xf numFmtId="49" fontId="0" fillId="0" borderId="69" xfId="0" applyNumberFormat="1" applyFill="1" applyBorder="1" applyAlignment="1" applyProtection="1">
      <alignment horizontal="center"/>
      <protection locked="0"/>
    </xf>
    <xf numFmtId="166" fontId="0" fillId="0" borderId="22" xfId="0" quotePrefix="1" applyNumberFormat="1" applyFill="1" applyBorder="1" applyAlignment="1" applyProtection="1">
      <alignment horizontal="center"/>
      <protection locked="0"/>
    </xf>
    <xf numFmtId="0" fontId="0" fillId="0" borderId="74" xfId="0" applyBorder="1" applyProtection="1">
      <protection locked="0"/>
    </xf>
    <xf numFmtId="0" fontId="0" fillId="0" borderId="75" xfId="0" applyFill="1" applyBorder="1" applyAlignment="1" applyProtection="1">
      <alignment horizontal="center"/>
      <protection locked="0"/>
    </xf>
    <xf numFmtId="166" fontId="0" fillId="0" borderId="73" xfId="0" applyNumberFormat="1" applyBorder="1" applyProtection="1">
      <protection locked="0"/>
    </xf>
    <xf numFmtId="166" fontId="0" fillId="0" borderId="73" xfId="0" quotePrefix="1" applyNumberFormat="1" applyFill="1" applyBorder="1" applyAlignment="1" applyProtection="1">
      <alignment horizontal="center"/>
      <protection locked="0"/>
    </xf>
    <xf numFmtId="0" fontId="0" fillId="0" borderId="75" xfId="0" quotePrefix="1" applyFill="1" applyBorder="1" applyAlignment="1" applyProtection="1">
      <alignment horizontal="center"/>
      <protection locked="0"/>
    </xf>
    <xf numFmtId="166" fontId="0" fillId="0" borderId="73" xfId="0" quotePrefix="1" applyNumberFormat="1" applyBorder="1" applyAlignment="1" applyProtection="1">
      <alignment horizontal="center"/>
      <protection locked="0"/>
    </xf>
    <xf numFmtId="166" fontId="0" fillId="0" borderId="83" xfId="0" applyNumberFormat="1" applyBorder="1" applyProtection="1">
      <protection locked="0"/>
    </xf>
    <xf numFmtId="0" fontId="0" fillId="0" borderId="84" xfId="0" applyBorder="1" applyProtection="1">
      <protection locked="0"/>
    </xf>
    <xf numFmtId="0" fontId="0" fillId="0" borderId="5" xfId="0" applyFill="1" applyBorder="1" applyAlignment="1" applyProtection="1">
      <alignment horizontal="center"/>
      <protection locked="0"/>
    </xf>
    <xf numFmtId="0" fontId="7" fillId="0" borderId="32" xfId="0" quotePrefix="1" applyFont="1" applyBorder="1" applyAlignment="1" applyProtection="1">
      <alignment horizontal="center"/>
      <protection locked="0"/>
    </xf>
    <xf numFmtId="14" fontId="0" fillId="0" borderId="66" xfId="0" applyNumberFormat="1" applyBorder="1" applyAlignment="1" applyProtection="1">
      <alignment horizontal="center"/>
      <protection locked="0"/>
    </xf>
    <xf numFmtId="0" fontId="0" fillId="0" borderId="68" xfId="0" applyBorder="1" applyProtection="1">
      <protection locked="0"/>
    </xf>
    <xf numFmtId="0" fontId="0" fillId="0" borderId="22" xfId="0" applyBorder="1" applyProtection="1">
      <protection locked="0"/>
    </xf>
    <xf numFmtId="0" fontId="0" fillId="0" borderId="54" xfId="0" applyBorder="1" applyProtection="1">
      <protection locked="0"/>
    </xf>
    <xf numFmtId="0" fontId="0" fillId="0" borderId="69" xfId="0" applyBorder="1" applyProtection="1">
      <protection locked="0"/>
    </xf>
    <xf numFmtId="0" fontId="0" fillId="0" borderId="70" xfId="0" applyBorder="1" applyProtection="1">
      <protection locked="0"/>
    </xf>
    <xf numFmtId="0" fontId="0" fillId="0" borderId="71" xfId="0" applyBorder="1" applyProtection="1">
      <protection locked="0"/>
    </xf>
    <xf numFmtId="0" fontId="0" fillId="0" borderId="54" xfId="0" applyBorder="1" applyAlignment="1" applyProtection="1">
      <alignment horizontal="center"/>
      <protection locked="0"/>
    </xf>
    <xf numFmtId="0" fontId="0" fillId="0" borderId="0" xfId="0" applyBorder="1" applyProtection="1">
      <protection locked="0"/>
    </xf>
    <xf numFmtId="0" fontId="0" fillId="0" borderId="45" xfId="0" applyBorder="1" applyProtection="1">
      <protection locked="0"/>
    </xf>
    <xf numFmtId="0" fontId="0" fillId="0" borderId="72" xfId="0" applyBorder="1" applyProtection="1">
      <protection locked="0"/>
    </xf>
    <xf numFmtId="0" fontId="0" fillId="0" borderId="83" xfId="0" applyBorder="1" applyProtection="1">
      <protection locked="0"/>
    </xf>
    <xf numFmtId="0" fontId="0" fillId="0" borderId="26" xfId="0" applyBorder="1" applyProtection="1">
      <protection locked="0"/>
    </xf>
    <xf numFmtId="0" fontId="0" fillId="0" borderId="85" xfId="0" applyBorder="1" applyProtection="1">
      <protection locked="0"/>
    </xf>
    <xf numFmtId="0" fontId="0" fillId="0" borderId="5" xfId="0" applyBorder="1" applyProtection="1">
      <protection locked="0"/>
    </xf>
    <xf numFmtId="0" fontId="9" fillId="0" borderId="0" xfId="8" applyFont="1" applyBorder="1" applyAlignment="1" applyProtection="1">
      <alignment horizontal="center"/>
      <protection locked="0"/>
    </xf>
    <xf numFmtId="0" fontId="9" fillId="0" borderId="0" xfId="8" applyFont="1" applyBorder="1" applyProtection="1">
      <protection locked="0"/>
    </xf>
    <xf numFmtId="0" fontId="9" fillId="0" borderId="86" xfId="8" applyFont="1" applyBorder="1" applyAlignment="1" applyProtection="1">
      <alignment horizontal="center"/>
      <protection locked="0"/>
    </xf>
    <xf numFmtId="0" fontId="9" fillId="0" borderId="87" xfId="8" applyFont="1" applyBorder="1" applyProtection="1">
      <protection locked="0"/>
    </xf>
    <xf numFmtId="0" fontId="1" fillId="0" borderId="87" xfId="8" applyBorder="1" applyProtection="1">
      <protection locked="0"/>
    </xf>
    <xf numFmtId="0" fontId="1" fillId="0" borderId="88" xfId="8" applyBorder="1" applyProtection="1">
      <protection locked="0"/>
    </xf>
    <xf numFmtId="0" fontId="9" fillId="0" borderId="89" xfId="8" applyFont="1" applyBorder="1" applyAlignment="1" applyProtection="1">
      <alignment horizontal="center"/>
      <protection locked="0"/>
    </xf>
    <xf numFmtId="0" fontId="9" fillId="0" borderId="90" xfId="8" applyFont="1" applyBorder="1" applyProtection="1">
      <protection locked="0"/>
    </xf>
    <xf numFmtId="0" fontId="1" fillId="0" borderId="90" xfId="8" applyBorder="1" applyProtection="1">
      <protection locked="0"/>
    </xf>
    <xf numFmtId="0" fontId="1" fillId="0" borderId="91" xfId="8" applyBorder="1" applyProtection="1">
      <protection locked="0"/>
    </xf>
    <xf numFmtId="0" fontId="9" fillId="0" borderId="92" xfId="8" applyFont="1" applyBorder="1" applyAlignment="1" applyProtection="1">
      <alignment horizontal="center"/>
      <protection locked="0"/>
    </xf>
    <xf numFmtId="0" fontId="9" fillId="0" borderId="93" xfId="8" applyFont="1" applyBorder="1" applyProtection="1">
      <protection locked="0"/>
    </xf>
    <xf numFmtId="0" fontId="1" fillId="0" borderId="93" xfId="8" applyBorder="1" applyProtection="1">
      <protection locked="0"/>
    </xf>
    <xf numFmtId="0" fontId="1" fillId="0" borderId="94" xfId="8" applyBorder="1" applyProtection="1">
      <protection locked="0"/>
    </xf>
    <xf numFmtId="0" fontId="3" fillId="0" borderId="31" xfId="0" applyFont="1" applyBorder="1" applyAlignment="1" applyProtection="1">
      <alignment horizontal="center"/>
    </xf>
    <xf numFmtId="0" fontId="3" fillId="0" borderId="30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center"/>
    </xf>
    <xf numFmtId="0" fontId="3" fillId="0" borderId="0" xfId="0" applyFont="1" applyAlignment="1" applyProtection="1">
      <alignment horizontal="center"/>
    </xf>
    <xf numFmtId="0" fontId="3" fillId="0" borderId="28" xfId="0" applyFont="1" applyBorder="1" applyAlignment="1" applyProtection="1">
      <alignment horizontal="center"/>
    </xf>
    <xf numFmtId="0" fontId="26" fillId="8" borderId="27" xfId="0" applyFont="1" applyFill="1" applyBorder="1" applyAlignment="1" applyProtection="1">
      <alignment horizontal="center"/>
    </xf>
    <xf numFmtId="0" fontId="13" fillId="0" borderId="26" xfId="0" applyFont="1" applyBorder="1" applyAlignment="1" applyProtection="1">
      <alignment horizontal="center"/>
    </xf>
    <xf numFmtId="0" fontId="26" fillId="8" borderId="26" xfId="0" applyFont="1" applyFill="1" applyBorder="1" applyAlignment="1" applyProtection="1">
      <alignment horizontal="center"/>
    </xf>
    <xf numFmtId="164" fontId="26" fillId="8" borderId="26" xfId="0" applyNumberFormat="1" applyFont="1" applyFill="1" applyBorder="1" applyAlignment="1" applyProtection="1">
      <alignment horizontal="center"/>
    </xf>
    <xf numFmtId="0" fontId="13" fillId="0" borderId="25" xfId="0" applyFont="1" applyFill="1" applyBorder="1" applyAlignment="1" applyProtection="1">
      <alignment horizontal="center"/>
    </xf>
    <xf numFmtId="0" fontId="5" fillId="0" borderId="2" xfId="0" applyFont="1" applyBorder="1" applyProtection="1"/>
    <xf numFmtId="0" fontId="5" fillId="0" borderId="2" xfId="0" applyFont="1" applyBorder="1" applyAlignment="1" applyProtection="1">
      <alignment horizontal="right"/>
    </xf>
    <xf numFmtId="0" fontId="5" fillId="0" borderId="32" xfId="0" applyFont="1" applyBorder="1" applyAlignment="1" applyProtection="1">
      <alignment horizontal="right"/>
    </xf>
    <xf numFmtId="165" fontId="3" fillId="2" borderId="38" xfId="0" quotePrefix="1" applyNumberFormat="1" applyFont="1" applyFill="1" applyBorder="1" applyAlignment="1" applyProtection="1">
      <alignment horizontal="center"/>
    </xf>
    <xf numFmtId="165" fontId="3" fillId="2" borderId="76" xfId="0" quotePrefix="1" applyNumberFormat="1" applyFont="1" applyFill="1" applyBorder="1" applyAlignment="1" applyProtection="1">
      <alignment horizontal="center"/>
    </xf>
    <xf numFmtId="165" fontId="3" fillId="2" borderId="71" xfId="0" applyNumberFormat="1" applyFont="1" applyFill="1" applyBorder="1" applyProtection="1"/>
    <xf numFmtId="165" fontId="3" fillId="2" borderId="72" xfId="0" applyNumberFormat="1" applyFont="1" applyFill="1" applyBorder="1" applyProtection="1"/>
    <xf numFmtId="0" fontId="3" fillId="2" borderId="29" xfId="0" applyFont="1" applyFill="1" applyBorder="1" applyProtection="1"/>
    <xf numFmtId="0" fontId="3" fillId="2" borderId="0" xfId="0" applyFont="1" applyFill="1" applyBorder="1" applyProtection="1"/>
    <xf numFmtId="0" fontId="3" fillId="2" borderId="45" xfId="0" applyFont="1" applyFill="1" applyBorder="1" applyProtection="1"/>
    <xf numFmtId="0" fontId="3" fillId="0" borderId="0" xfId="0" applyFont="1" applyProtection="1"/>
    <xf numFmtId="0" fontId="3" fillId="0" borderId="29" xfId="0" applyFont="1" applyBorder="1" applyProtection="1"/>
    <xf numFmtId="0" fontId="3" fillId="0" borderId="28" xfId="0" applyFont="1" applyBorder="1" applyProtection="1">
      <protection locked="0"/>
    </xf>
    <xf numFmtId="0" fontId="3" fillId="0" borderId="31" xfId="0" applyFont="1" applyBorder="1" applyProtection="1"/>
    <xf numFmtId="0" fontId="3" fillId="0" borderId="30" xfId="0" applyFont="1" applyBorder="1" applyProtection="1"/>
    <xf numFmtId="164" fontId="3" fillId="0" borderId="0" xfId="0" applyNumberFormat="1" applyFont="1" applyProtection="1"/>
    <xf numFmtId="0" fontId="26" fillId="8" borderId="29" xfId="0" applyFont="1" applyFill="1" applyBorder="1" applyAlignment="1" applyProtection="1">
      <alignment horizontal="center"/>
      <protection locked="0"/>
    </xf>
    <xf numFmtId="0" fontId="26" fillId="8" borderId="0" xfId="0" applyFont="1" applyFill="1" applyAlignment="1" applyProtection="1">
      <alignment horizontal="center"/>
      <protection locked="0"/>
    </xf>
    <xf numFmtId="166" fontId="26" fillId="8" borderId="0" xfId="0" applyNumberFormat="1" applyFont="1" applyFill="1" applyAlignment="1" applyProtection="1">
      <alignment horizontal="center"/>
      <protection locked="0"/>
    </xf>
    <xf numFmtId="0" fontId="29" fillId="0" borderId="28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Protection="1"/>
    <xf numFmtId="0" fontId="3" fillId="0" borderId="2" xfId="0" applyFont="1" applyBorder="1" applyProtection="1"/>
    <xf numFmtId="0" fontId="3" fillId="0" borderId="32" xfId="0" applyFont="1" applyBorder="1" applyProtection="1"/>
    <xf numFmtId="0" fontId="3" fillId="0" borderId="98" xfId="0" applyFont="1" applyBorder="1" applyProtection="1"/>
    <xf numFmtId="0" fontId="3" fillId="0" borderId="99" xfId="0" applyFont="1" applyBorder="1" applyProtection="1"/>
    <xf numFmtId="0" fontId="3" fillId="0" borderId="100" xfId="0" applyFont="1" applyBorder="1" applyProtection="1"/>
    <xf numFmtId="0" fontId="3" fillId="0" borderId="101" xfId="0" applyFont="1" applyBorder="1" applyProtection="1"/>
    <xf numFmtId="0" fontId="3" fillId="0" borderId="62" xfId="7" applyFont="1" applyBorder="1" applyProtection="1"/>
    <xf numFmtId="0" fontId="3" fillId="0" borderId="52" xfId="7" applyFont="1" applyBorder="1" applyAlignment="1" applyProtection="1">
      <alignment horizontal="right"/>
    </xf>
    <xf numFmtId="0" fontId="31" fillId="0" borderId="52" xfId="7" applyFont="1" applyBorder="1" applyAlignment="1" applyProtection="1"/>
    <xf numFmtId="0" fontId="3" fillId="0" borderId="52" xfId="7" applyFont="1" applyBorder="1" applyAlignment="1" applyProtection="1"/>
    <xf numFmtId="0" fontId="31" fillId="0" borderId="42" xfId="7" applyFont="1" applyFill="1" applyBorder="1" applyAlignment="1" applyProtection="1">
      <alignment horizontal="center"/>
    </xf>
    <xf numFmtId="0" fontId="32" fillId="4" borderId="31" xfId="7" applyFont="1" applyFill="1" applyBorder="1" applyProtection="1"/>
    <xf numFmtId="0" fontId="32" fillId="4" borderId="30" xfId="7" applyFont="1" applyFill="1" applyBorder="1" applyProtection="1"/>
    <xf numFmtId="0" fontId="33" fillId="7" borderId="61" xfId="7" applyFont="1" applyFill="1" applyBorder="1" applyProtection="1"/>
    <xf numFmtId="0" fontId="33" fillId="7" borderId="60" xfId="7" applyFont="1" applyFill="1" applyBorder="1" applyProtection="1"/>
    <xf numFmtId="0" fontId="33" fillId="7" borderId="48" xfId="7" applyFont="1" applyFill="1" applyBorder="1" applyProtection="1"/>
    <xf numFmtId="0" fontId="33" fillId="7" borderId="0" xfId="7" applyFont="1" applyFill="1" applyProtection="1"/>
    <xf numFmtId="0" fontId="32" fillId="4" borderId="27" xfId="7" applyFont="1" applyFill="1" applyBorder="1" applyProtection="1"/>
    <xf numFmtId="0" fontId="32" fillId="4" borderId="26" xfId="7" applyFont="1" applyFill="1" applyBorder="1" applyProtection="1"/>
    <xf numFmtId="0" fontId="33" fillId="7" borderId="29" xfId="7" applyFont="1" applyFill="1" applyBorder="1" applyProtection="1"/>
    <xf numFmtId="0" fontId="33" fillId="7" borderId="45" xfId="7" applyFont="1" applyFill="1" applyBorder="1" applyProtection="1"/>
    <xf numFmtId="0" fontId="3" fillId="0" borderId="39" xfId="7" applyFont="1" applyBorder="1" applyProtection="1"/>
    <xf numFmtId="0" fontId="3" fillId="0" borderId="24" xfId="7" applyFont="1" applyBorder="1" applyProtection="1"/>
    <xf numFmtId="0" fontId="3" fillId="0" borderId="52" xfId="7" applyFont="1" applyBorder="1" applyProtection="1"/>
    <xf numFmtId="0" fontId="3" fillId="0" borderId="42" xfId="7" applyFont="1" applyBorder="1" applyProtection="1"/>
    <xf numFmtId="0" fontId="3" fillId="0" borderId="59" xfId="7" applyFont="1" applyBorder="1" applyProtection="1"/>
    <xf numFmtId="0" fontId="3" fillId="0" borderId="58" xfId="7" applyFont="1" applyBorder="1" applyProtection="1"/>
    <xf numFmtId="0" fontId="3" fillId="0" borderId="57" xfId="7" applyFont="1" applyBorder="1" applyProtection="1"/>
    <xf numFmtId="0" fontId="3" fillId="0" borderId="56" xfId="7" applyFont="1" applyBorder="1" applyAlignment="1" applyProtection="1">
      <alignment horizontal="center"/>
    </xf>
    <xf numFmtId="0" fontId="3" fillId="0" borderId="47" xfId="7" applyFont="1" applyBorder="1" applyProtection="1"/>
    <xf numFmtId="0" fontId="3" fillId="0" borderId="50" xfId="7" applyFont="1" applyBorder="1" applyProtection="1"/>
    <xf numFmtId="0" fontId="3" fillId="0" borderId="51" xfId="7" applyFont="1" applyBorder="1" applyProtection="1"/>
    <xf numFmtId="0" fontId="3" fillId="0" borderId="49" xfId="7" applyFont="1" applyBorder="1" applyProtection="1"/>
    <xf numFmtId="0" fontId="3" fillId="0" borderId="41" xfId="7" applyFont="1" applyBorder="1" applyAlignment="1" applyProtection="1">
      <alignment horizontal="center"/>
    </xf>
    <xf numFmtId="0" fontId="33" fillId="7" borderId="55" xfId="7" applyFont="1" applyFill="1" applyBorder="1" applyProtection="1"/>
    <xf numFmtId="0" fontId="33" fillId="7" borderId="54" xfId="7" applyFont="1" applyFill="1" applyBorder="1" applyProtection="1"/>
    <xf numFmtId="0" fontId="33" fillId="7" borderId="53" xfId="7" applyFont="1" applyFill="1" applyBorder="1" applyProtection="1"/>
    <xf numFmtId="0" fontId="33" fillId="7" borderId="39" xfId="7" applyFont="1" applyFill="1" applyBorder="1" applyProtection="1"/>
    <xf numFmtId="0" fontId="34" fillId="4" borderId="24" xfId="7" applyFont="1" applyFill="1" applyBorder="1" applyProtection="1"/>
    <xf numFmtId="0" fontId="32" fillId="4" borderId="52" xfId="7" applyFont="1" applyFill="1" applyBorder="1" applyProtection="1"/>
    <xf numFmtId="0" fontId="32" fillId="4" borderId="42" xfId="7" applyFont="1" applyFill="1" applyBorder="1" applyProtection="1"/>
    <xf numFmtId="0" fontId="33" fillId="7" borderId="50" xfId="7" applyFont="1" applyFill="1" applyBorder="1" applyProtection="1"/>
    <xf numFmtId="0" fontId="33" fillId="7" borderId="51" xfId="7" applyFont="1" applyFill="1" applyBorder="1" applyProtection="1"/>
    <xf numFmtId="0" fontId="33" fillId="7" borderId="49" xfId="7" applyFont="1" applyFill="1" applyBorder="1" applyProtection="1"/>
    <xf numFmtId="0" fontId="3" fillId="0" borderId="40" xfId="7" applyFont="1" applyBorder="1" applyProtection="1"/>
    <xf numFmtId="0" fontId="3" fillId="0" borderId="39" xfId="7" applyFont="1" applyBorder="1" applyAlignment="1" applyProtection="1">
      <alignment horizontal="center"/>
    </xf>
    <xf numFmtId="0" fontId="3" fillId="0" borderId="48" xfId="7" applyFont="1" applyBorder="1" applyAlignment="1" applyProtection="1">
      <alignment horizontal="center"/>
    </xf>
    <xf numFmtId="0" fontId="33" fillId="7" borderId="47" xfId="7" applyFont="1" applyFill="1" applyBorder="1" applyProtection="1"/>
    <xf numFmtId="0" fontId="3" fillId="0" borderId="46" xfId="7" applyFont="1" applyBorder="1" applyProtection="1"/>
    <xf numFmtId="0" fontId="3" fillId="0" borderId="45" xfId="7" applyFont="1" applyBorder="1" applyProtection="1"/>
    <xf numFmtId="0" fontId="3" fillId="0" borderId="44" xfId="7" applyFont="1" applyBorder="1" applyProtection="1"/>
    <xf numFmtId="0" fontId="3" fillId="0" borderId="43" xfId="7" applyFont="1" applyBorder="1" applyProtection="1"/>
    <xf numFmtId="0" fontId="3" fillId="0" borderId="35" xfId="7" applyFont="1" applyBorder="1" applyAlignment="1" applyProtection="1">
      <alignment horizontal="center"/>
    </xf>
    <xf numFmtId="14" fontId="33" fillId="0" borderId="22" xfId="7" quotePrefix="1" applyNumberFormat="1" applyFont="1" applyBorder="1" applyAlignment="1" applyProtection="1">
      <alignment horizontal="center"/>
    </xf>
    <xf numFmtId="0" fontId="33" fillId="6" borderId="24" xfId="7" applyFont="1" applyFill="1" applyBorder="1" applyProtection="1"/>
    <xf numFmtId="0" fontId="33" fillId="6" borderId="42" xfId="7" applyFont="1" applyFill="1" applyBorder="1" applyProtection="1"/>
    <xf numFmtId="0" fontId="33" fillId="0" borderId="24" xfId="7" applyFont="1" applyBorder="1" applyAlignment="1" applyProtection="1">
      <alignment horizontal="center"/>
    </xf>
    <xf numFmtId="165" fontId="33" fillId="0" borderId="37" xfId="7" applyNumberFormat="1" applyFont="1" applyBorder="1" applyProtection="1"/>
    <xf numFmtId="165" fontId="33" fillId="0" borderId="23" xfId="7" applyNumberFormat="1" applyFont="1" applyBorder="1" applyProtection="1"/>
    <xf numFmtId="2" fontId="33" fillId="0" borderId="36" xfId="7" applyNumberFormat="1" applyFont="1" applyBorder="1" applyProtection="1"/>
    <xf numFmtId="0" fontId="33" fillId="0" borderId="41" xfId="7" applyFont="1" applyBorder="1" applyAlignment="1" applyProtection="1">
      <alignment horizontal="center"/>
    </xf>
    <xf numFmtId="166" fontId="33" fillId="2" borderId="22" xfId="0" applyNumberFormat="1" applyFont="1" applyFill="1" applyBorder="1" applyAlignment="1" applyProtection="1">
      <alignment horizontal="center"/>
      <protection locked="0"/>
    </xf>
    <xf numFmtId="0" fontId="33" fillId="2" borderId="23" xfId="0" applyFont="1" applyFill="1" applyBorder="1" applyAlignment="1" applyProtection="1">
      <alignment horizontal="center"/>
      <protection locked="0"/>
    </xf>
    <xf numFmtId="0" fontId="33" fillId="2" borderId="24" xfId="0" applyFont="1" applyFill="1" applyBorder="1" applyAlignment="1" applyProtection="1">
      <alignment horizontal="left"/>
      <protection locked="0"/>
    </xf>
    <xf numFmtId="165" fontId="33" fillId="2" borderId="23" xfId="0" applyNumberFormat="1" applyFont="1" applyFill="1" applyBorder="1" applyAlignment="1" applyProtection="1">
      <alignment horizontal="right"/>
      <protection locked="0"/>
    </xf>
    <xf numFmtId="2" fontId="33" fillId="0" borderId="23" xfId="7" applyNumberFormat="1" applyFont="1" applyBorder="1" applyProtection="1"/>
    <xf numFmtId="165" fontId="33" fillId="2" borderId="23" xfId="7" applyNumberFormat="1" applyFont="1" applyFill="1" applyBorder="1" applyProtection="1">
      <protection locked="0"/>
    </xf>
    <xf numFmtId="0" fontId="33" fillId="2" borderId="35" xfId="7" applyFont="1" applyFill="1" applyBorder="1" applyAlignment="1" applyProtection="1">
      <alignment horizontal="center"/>
      <protection locked="0"/>
    </xf>
    <xf numFmtId="166" fontId="33" fillId="2" borderId="22" xfId="7" applyNumberFormat="1" applyFont="1" applyFill="1" applyBorder="1" applyAlignment="1" applyProtection="1">
      <alignment horizontal="center"/>
      <protection locked="0"/>
    </xf>
    <xf numFmtId="0" fontId="33" fillId="2" borderId="23" xfId="7" applyFont="1" applyFill="1" applyBorder="1" applyAlignment="1" applyProtection="1">
      <alignment horizontal="center"/>
      <protection locked="0"/>
    </xf>
    <xf numFmtId="0" fontId="33" fillId="2" borderId="24" xfId="7" applyFont="1" applyFill="1" applyBorder="1" applyProtection="1">
      <protection locked="0"/>
    </xf>
    <xf numFmtId="0" fontId="33" fillId="2" borderId="41" xfId="7" applyFont="1" applyFill="1" applyBorder="1" applyAlignment="1" applyProtection="1">
      <alignment horizontal="center"/>
      <protection locked="0"/>
    </xf>
    <xf numFmtId="0" fontId="33" fillId="2" borderId="41" xfId="7" applyFont="1" applyFill="1" applyBorder="1" applyProtection="1">
      <protection locked="0"/>
    </xf>
    <xf numFmtId="0" fontId="33" fillId="2" borderId="35" xfId="7" applyFont="1" applyFill="1" applyBorder="1" applyProtection="1">
      <protection locked="0"/>
    </xf>
    <xf numFmtId="166" fontId="33" fillId="2" borderId="40" xfId="7" applyNumberFormat="1" applyFont="1" applyFill="1" applyBorder="1" applyAlignment="1" applyProtection="1">
      <alignment horizontal="center"/>
      <protection locked="0"/>
    </xf>
    <xf numFmtId="0" fontId="33" fillId="2" borderId="38" xfId="7" applyFont="1" applyFill="1" applyBorder="1" applyAlignment="1" applyProtection="1">
      <alignment horizontal="center"/>
      <protection locked="0"/>
    </xf>
    <xf numFmtId="0" fontId="33" fillId="2" borderId="39" xfId="7" applyFont="1" applyFill="1" applyBorder="1" applyProtection="1">
      <protection locked="0"/>
    </xf>
    <xf numFmtId="165" fontId="33" fillId="2" borderId="38" xfId="7" applyNumberFormat="1" applyFont="1" applyFill="1" applyBorder="1" applyProtection="1">
      <protection locked="0"/>
    </xf>
    <xf numFmtId="2" fontId="33" fillId="0" borderId="38" xfId="7" applyNumberFormat="1" applyFont="1" applyBorder="1" applyProtection="1"/>
    <xf numFmtId="165" fontId="33" fillId="5" borderId="34" xfId="7" applyNumberFormat="1" applyFont="1" applyFill="1" applyBorder="1" applyAlignment="1" applyProtection="1">
      <alignment horizontal="center" vertical="center"/>
    </xf>
    <xf numFmtId="165" fontId="33" fillId="5" borderId="6" xfId="7" applyNumberFormat="1" applyFont="1" applyFill="1" applyBorder="1" applyAlignment="1" applyProtection="1">
      <alignment horizontal="center" vertical="center"/>
    </xf>
    <xf numFmtId="2" fontId="33" fillId="5" borderId="6" xfId="7" applyNumberFormat="1" applyFont="1" applyFill="1" applyBorder="1" applyAlignment="1" applyProtection="1">
      <alignment horizontal="center" vertical="center"/>
    </xf>
    <xf numFmtId="2" fontId="33" fillId="5" borderId="33" xfId="7" applyNumberFormat="1" applyFont="1" applyFill="1" applyBorder="1" applyAlignment="1" applyProtection="1">
      <alignment horizontal="center" vertical="center"/>
    </xf>
    <xf numFmtId="0" fontId="33" fillId="4" borderId="32" xfId="7" applyFont="1" applyFill="1" applyBorder="1" applyProtection="1">
      <protection locked="0"/>
    </xf>
    <xf numFmtId="0" fontId="33" fillId="3" borderId="31" xfId="7" applyFont="1" applyFill="1" applyBorder="1" applyProtection="1"/>
    <xf numFmtId="0" fontId="33" fillId="3" borderId="30" xfId="7" applyFont="1" applyFill="1" applyBorder="1" applyProtection="1"/>
    <xf numFmtId="0" fontId="33" fillId="3" borderId="3" xfId="7" applyFont="1" applyFill="1" applyBorder="1" applyProtection="1"/>
    <xf numFmtId="0" fontId="33" fillId="3" borderId="29" xfId="7" applyFont="1" applyFill="1" applyBorder="1" applyProtection="1"/>
    <xf numFmtId="0" fontId="33" fillId="3" borderId="0" xfId="7" applyFont="1" applyFill="1" applyProtection="1"/>
    <xf numFmtId="0" fontId="33" fillId="3" borderId="28" xfId="7" applyFont="1" applyFill="1" applyBorder="1" applyProtection="1"/>
    <xf numFmtId="0" fontId="33" fillId="3" borderId="27" xfId="7" applyFont="1" applyFill="1" applyBorder="1" applyProtection="1"/>
    <xf numFmtId="0" fontId="33" fillId="3" borderId="26" xfId="7" applyFont="1" applyFill="1" applyBorder="1" applyProtection="1"/>
    <xf numFmtId="0" fontId="33" fillId="3" borderId="25" xfId="7" applyFont="1" applyFill="1" applyBorder="1" applyProtection="1"/>
    <xf numFmtId="0" fontId="36" fillId="0" borderId="30" xfId="7" applyFont="1" applyBorder="1" applyAlignment="1" applyProtection="1">
      <alignment horizontal="center"/>
    </xf>
    <xf numFmtId="0" fontId="3" fillId="0" borderId="0" xfId="0" applyFont="1"/>
    <xf numFmtId="0" fontId="40" fillId="0" borderId="24" xfId="7" applyFont="1" applyBorder="1" applyAlignment="1" applyProtection="1">
      <alignment horizontal="center"/>
    </xf>
    <xf numFmtId="165" fontId="33" fillId="0" borderId="37" xfId="7" applyNumberFormat="1" applyFont="1" applyBorder="1" applyAlignment="1" applyProtection="1">
      <alignment horizontal="right"/>
    </xf>
    <xf numFmtId="165" fontId="33" fillId="0" borderId="23" xfId="7" applyNumberFormat="1" applyFont="1" applyBorder="1" applyAlignment="1" applyProtection="1">
      <alignment horizontal="right"/>
    </xf>
    <xf numFmtId="2" fontId="33" fillId="0" borderId="36" xfId="7" applyNumberFormat="1" applyFont="1" applyBorder="1" applyAlignment="1" applyProtection="1">
      <alignment horizontal="right"/>
    </xf>
    <xf numFmtId="165" fontId="33" fillId="0" borderId="37" xfId="7" applyNumberFormat="1" applyFont="1" applyBorder="1" applyAlignment="1" applyProtection="1"/>
    <xf numFmtId="165" fontId="33" fillId="0" borderId="23" xfId="7" applyNumberFormat="1" applyFont="1" applyBorder="1" applyAlignment="1" applyProtection="1"/>
    <xf numFmtId="2" fontId="33" fillId="0" borderId="36" xfId="7" applyNumberFormat="1" applyFont="1" applyBorder="1" applyAlignment="1" applyProtection="1"/>
    <xf numFmtId="165" fontId="33" fillId="0" borderId="37" xfId="7" applyNumberFormat="1" applyFont="1" applyBorder="1" applyAlignment="1" applyProtection="1">
      <alignment horizontal="center" vertical="center"/>
    </xf>
    <xf numFmtId="165" fontId="33" fillId="0" borderId="23" xfId="7" applyNumberFormat="1" applyFont="1" applyBorder="1" applyAlignment="1" applyProtection="1">
      <alignment horizontal="center" vertical="center"/>
    </xf>
    <xf numFmtId="2" fontId="33" fillId="0" borderId="36" xfId="7" applyNumberFormat="1" applyFont="1" applyBorder="1" applyAlignment="1" applyProtection="1">
      <alignment horizontal="center" vertical="center"/>
    </xf>
    <xf numFmtId="165" fontId="33" fillId="0" borderId="37" xfId="7" applyNumberFormat="1" applyFont="1" applyBorder="1" applyAlignment="1" applyProtection="1">
      <alignment horizontal="right" vertical="center"/>
    </xf>
    <xf numFmtId="165" fontId="33" fillId="0" borderId="23" xfId="7" applyNumberFormat="1" applyFont="1" applyBorder="1" applyAlignment="1" applyProtection="1">
      <alignment horizontal="right" vertical="center"/>
    </xf>
    <xf numFmtId="2" fontId="33" fillId="0" borderId="36" xfId="7" applyNumberFormat="1" applyFont="1" applyBorder="1" applyAlignment="1" applyProtection="1">
      <alignment horizontal="right" vertical="center"/>
    </xf>
    <xf numFmtId="14" fontId="2" fillId="0" borderId="0" xfId="7" applyNumberFormat="1" applyFont="1"/>
    <xf numFmtId="0" fontId="2" fillId="11" borderId="95" xfId="0" applyFont="1" applyFill="1" applyBorder="1" applyProtection="1">
      <protection locked="0"/>
    </xf>
    <xf numFmtId="165" fontId="2" fillId="11" borderId="35" xfId="0" applyNumberFormat="1" applyFont="1" applyFill="1" applyBorder="1" applyProtection="1">
      <protection locked="0"/>
    </xf>
    <xf numFmtId="0" fontId="2" fillId="11" borderId="62" xfId="0" applyFont="1" applyFill="1" applyBorder="1" applyProtection="1">
      <protection locked="0"/>
    </xf>
    <xf numFmtId="0" fontId="2" fillId="11" borderId="52" xfId="0" applyFont="1" applyFill="1" applyBorder="1" applyProtection="1">
      <protection locked="0"/>
    </xf>
    <xf numFmtId="0" fontId="2" fillId="11" borderId="97" xfId="0" applyFont="1" applyFill="1" applyBorder="1" applyProtection="1">
      <protection locked="0"/>
    </xf>
    <xf numFmtId="165" fontId="2" fillId="11" borderId="96" xfId="0" applyNumberFormat="1" applyFont="1" applyFill="1" applyBorder="1" applyProtection="1">
      <protection locked="0"/>
    </xf>
    <xf numFmtId="165" fontId="2" fillId="12" borderId="35" xfId="0" applyNumberFormat="1" applyFont="1" applyFill="1" applyBorder="1" applyProtection="1">
      <protection locked="0"/>
    </xf>
    <xf numFmtId="165" fontId="2" fillId="12" borderId="35" xfId="0" applyNumberFormat="1" applyFont="1" applyFill="1" applyBorder="1" applyAlignment="1" applyProtection="1">
      <alignment horizontal="right"/>
      <protection locked="0"/>
    </xf>
    <xf numFmtId="0" fontId="2" fillId="12" borderId="62" xfId="0" applyFont="1" applyFill="1" applyBorder="1" applyProtection="1">
      <protection locked="0"/>
    </xf>
    <xf numFmtId="0" fontId="2" fillId="12" borderId="52" xfId="0" applyFont="1" applyFill="1" applyBorder="1" applyProtection="1">
      <protection locked="0"/>
    </xf>
    <xf numFmtId="0" fontId="2" fillId="12" borderId="97" xfId="0" applyFont="1" applyFill="1" applyBorder="1" applyProtection="1">
      <protection locked="0"/>
    </xf>
    <xf numFmtId="165" fontId="2" fillId="12" borderId="96" xfId="0" applyNumberFormat="1" applyFont="1" applyFill="1" applyBorder="1" applyProtection="1">
      <protection locked="0"/>
    </xf>
    <xf numFmtId="0" fontId="2" fillId="11" borderId="96" xfId="0" applyFont="1" applyFill="1" applyBorder="1" applyProtection="1">
      <protection locked="0"/>
    </xf>
    <xf numFmtId="0" fontId="32" fillId="0" borderId="0" xfId="0" applyFont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6" fillId="0" borderId="32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</xf>
    <xf numFmtId="0" fontId="26" fillId="0" borderId="32" xfId="0" applyFont="1" applyBorder="1" applyProtection="1">
      <protection locked="0"/>
    </xf>
    <xf numFmtId="0" fontId="2" fillId="0" borderId="3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2" fillId="0" borderId="5" xfId="0" applyFont="1" applyBorder="1" applyAlignment="1" applyProtection="1">
      <alignment horizontal="center"/>
    </xf>
    <xf numFmtId="166" fontId="2" fillId="0" borderId="66" xfId="0" applyNumberFormat="1" applyFont="1" applyBorder="1" applyAlignment="1" applyProtection="1">
      <alignment horizontal="center"/>
      <protection locked="0"/>
    </xf>
    <xf numFmtId="0" fontId="2" fillId="0" borderId="67" xfId="0" applyFont="1" applyBorder="1" applyAlignment="1" applyProtection="1">
      <alignment horizontal="left"/>
      <protection locked="0"/>
    </xf>
    <xf numFmtId="166" fontId="2" fillId="0" borderId="68" xfId="0" applyNumberFormat="1" applyFont="1" applyBorder="1" applyAlignment="1" applyProtection="1">
      <alignment horizontal="center"/>
      <protection locked="0"/>
    </xf>
    <xf numFmtId="166" fontId="2" fillId="0" borderId="22" xfId="0" applyNumberFormat="1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left"/>
      <protection locked="0"/>
    </xf>
    <xf numFmtId="166" fontId="2" fillId="0" borderId="69" xfId="0" applyNumberFormat="1" applyFont="1" applyBorder="1" applyAlignment="1" applyProtection="1">
      <alignment horizontal="center"/>
      <protection locked="0"/>
    </xf>
    <xf numFmtId="166" fontId="2" fillId="0" borderId="70" xfId="0" applyNumberFormat="1" applyFont="1" applyBorder="1" applyAlignment="1" applyProtection="1">
      <alignment horizontal="center"/>
      <protection locked="0"/>
    </xf>
    <xf numFmtId="0" fontId="2" fillId="0" borderId="71" xfId="0" applyFont="1" applyBorder="1" applyAlignment="1" applyProtection="1">
      <alignment horizontal="left"/>
      <protection locked="0"/>
    </xf>
    <xf numFmtId="166" fontId="2" fillId="0" borderId="72" xfId="0" applyNumberFormat="1" applyFont="1" applyBorder="1" applyAlignment="1" applyProtection="1">
      <alignment horizontal="center"/>
      <protection locked="0"/>
    </xf>
    <xf numFmtId="0" fontId="2" fillId="0" borderId="0" xfId="0" applyFont="1" applyBorder="1"/>
    <xf numFmtId="166" fontId="2" fillId="0" borderId="73" xfId="0" applyNumberFormat="1" applyFont="1" applyBorder="1" applyAlignment="1" applyProtection="1">
      <alignment horizontal="center"/>
      <protection locked="0"/>
    </xf>
    <xf numFmtId="0" fontId="2" fillId="0" borderId="74" xfId="0" applyFont="1" applyBorder="1" applyAlignment="1" applyProtection="1">
      <alignment horizontal="left"/>
      <protection locked="0"/>
    </xf>
    <xf numFmtId="166" fontId="2" fillId="0" borderId="75" xfId="0" applyNumberFormat="1" applyFont="1" applyBorder="1" applyAlignment="1" applyProtection="1">
      <alignment horizontal="center"/>
      <protection locked="0"/>
    </xf>
    <xf numFmtId="166" fontId="2" fillId="0" borderId="40" xfId="0" applyNumberFormat="1" applyFont="1" applyBorder="1" applyAlignment="1" applyProtection="1">
      <alignment horizontal="center"/>
      <protection locked="0"/>
    </xf>
    <xf numFmtId="0" fontId="2" fillId="0" borderId="38" xfId="0" applyFont="1" applyBorder="1" applyAlignment="1" applyProtection="1">
      <alignment horizontal="left"/>
      <protection locked="0"/>
    </xf>
    <xf numFmtId="166" fontId="2" fillId="0" borderId="76" xfId="0" applyNumberFormat="1" applyFont="1" applyBorder="1" applyAlignment="1" applyProtection="1">
      <alignment horizontal="center"/>
      <protection locked="0"/>
    </xf>
    <xf numFmtId="166" fontId="2" fillId="0" borderId="77" xfId="0" applyNumberFormat="1" applyFont="1" applyBorder="1" applyAlignment="1" applyProtection="1">
      <alignment horizontal="center"/>
      <protection locked="0"/>
    </xf>
    <xf numFmtId="0" fontId="2" fillId="0" borderId="78" xfId="0" applyFont="1" applyBorder="1" applyAlignment="1" applyProtection="1">
      <alignment horizontal="left"/>
      <protection locked="0"/>
    </xf>
    <xf numFmtId="166" fontId="2" fillId="0" borderId="79" xfId="0" applyNumberFormat="1" applyFont="1" applyBorder="1" applyAlignment="1" applyProtection="1">
      <alignment horizontal="center"/>
      <protection locked="0"/>
    </xf>
    <xf numFmtId="0" fontId="2" fillId="0" borderId="18" xfId="0" applyFont="1" applyBorder="1"/>
    <xf numFmtId="166" fontId="2" fillId="0" borderId="0" xfId="0" applyNumberFormat="1" applyFont="1" applyBorder="1" applyAlignment="1" applyProtection="1">
      <alignment horizontal="center"/>
    </xf>
    <xf numFmtId="0" fontId="2" fillId="0" borderId="0" xfId="0" applyFont="1" applyFill="1" applyBorder="1" applyProtection="1"/>
    <xf numFmtId="0" fontId="2" fillId="0" borderId="0" xfId="0" applyFont="1" applyBorder="1" applyAlignment="1" applyProtection="1">
      <alignment horizontal="center"/>
    </xf>
    <xf numFmtId="0" fontId="2" fillId="0" borderId="0" xfId="0" applyFont="1" applyFill="1" applyBorder="1" applyAlignment="1" applyProtection="1">
      <alignment horizontal="center"/>
    </xf>
    <xf numFmtId="2" fontId="33" fillId="4" borderId="1" xfId="7" applyNumberFormat="1" applyFont="1" applyFill="1" applyBorder="1" applyAlignment="1" applyProtection="1">
      <alignment horizontal="center"/>
    </xf>
    <xf numFmtId="2" fontId="33" fillId="4" borderId="2" xfId="7" applyNumberFormat="1" applyFont="1" applyFill="1" applyBorder="1" applyAlignment="1" applyProtection="1">
      <alignment horizontal="center"/>
    </xf>
    <xf numFmtId="2" fontId="33" fillId="4" borderId="32" xfId="7" applyNumberFormat="1" applyFont="1" applyFill="1" applyBorder="1" applyAlignment="1" applyProtection="1">
      <alignment horizontal="center"/>
    </xf>
    <xf numFmtId="0" fontId="36" fillId="0" borderId="102" xfId="7" applyFont="1" applyBorder="1" applyAlignment="1" applyProtection="1"/>
    <xf numFmtId="0" fontId="37" fillId="0" borderId="2" xfId="7" applyFont="1" applyBorder="1" applyAlignment="1"/>
    <xf numFmtId="0" fontId="31" fillId="0" borderId="52" xfId="7" applyFont="1" applyFill="1" applyBorder="1" applyAlignment="1" applyProtection="1"/>
    <xf numFmtId="0" fontId="32" fillId="10" borderId="30" xfId="7" applyFont="1" applyFill="1" applyBorder="1" applyAlignment="1" applyProtection="1">
      <alignment horizontal="left" vertical="top" wrapText="1"/>
      <protection locked="0"/>
    </xf>
    <xf numFmtId="0" fontId="2" fillId="2" borderId="30" xfId="7" applyFont="1" applyFill="1" applyBorder="1" applyAlignment="1" applyProtection="1">
      <alignment horizontal="left" vertical="top" wrapText="1"/>
      <protection locked="0"/>
    </xf>
    <xf numFmtId="0" fontId="2" fillId="2" borderId="3" xfId="7" applyFont="1" applyFill="1" applyBorder="1" applyAlignment="1" applyProtection="1">
      <alignment horizontal="left" vertical="top" wrapText="1"/>
      <protection locked="0"/>
    </xf>
    <xf numFmtId="0" fontId="2" fillId="2" borderId="26" xfId="7" applyFont="1" applyFill="1" applyBorder="1" applyAlignment="1" applyProtection="1">
      <alignment horizontal="left" vertical="top" wrapText="1"/>
      <protection locked="0"/>
    </xf>
    <xf numFmtId="0" fontId="2" fillId="2" borderId="25" xfId="7" applyFont="1" applyFill="1" applyBorder="1" applyAlignment="1" applyProtection="1">
      <alignment horizontal="left" vertical="top" wrapText="1"/>
      <protection locked="0"/>
    </xf>
    <xf numFmtId="0" fontId="34" fillId="0" borderId="24" xfId="7" applyFont="1" applyFill="1" applyBorder="1" applyAlignment="1" applyProtection="1">
      <alignment horizontal="center"/>
    </xf>
    <xf numFmtId="0" fontId="35" fillId="0" borderId="52" xfId="7" applyFont="1" applyBorder="1" applyAlignment="1">
      <alignment horizontal="center"/>
    </xf>
    <xf numFmtId="0" fontId="35" fillId="0" borderId="103" xfId="7" applyFont="1" applyBorder="1" applyAlignment="1">
      <alignment horizontal="center"/>
    </xf>
    <xf numFmtId="0" fontId="36" fillId="0" borderId="65" xfId="7" applyFont="1" applyBorder="1" applyAlignment="1" applyProtection="1">
      <alignment horizontal="center"/>
    </xf>
    <xf numFmtId="0" fontId="36" fillId="0" borderId="64" xfId="7" applyFont="1" applyBorder="1" applyAlignment="1" applyProtection="1">
      <alignment horizontal="center"/>
    </xf>
    <xf numFmtId="0" fontId="36" fillId="0" borderId="63" xfId="7" applyFont="1" applyBorder="1" applyAlignment="1" applyProtection="1">
      <alignment horizontal="center"/>
    </xf>
    <xf numFmtId="0" fontId="32" fillId="4" borderId="31" xfId="7" applyFont="1" applyFill="1" applyBorder="1" applyAlignment="1" applyProtection="1">
      <alignment horizontal="left" vertical="top"/>
    </xf>
    <xf numFmtId="0" fontId="32" fillId="4" borderId="112" xfId="7" applyFont="1" applyFill="1" applyBorder="1" applyAlignment="1" applyProtection="1">
      <alignment horizontal="left" vertical="top"/>
    </xf>
    <xf numFmtId="0" fontId="32" fillId="4" borderId="27" xfId="7" applyFont="1" applyFill="1" applyBorder="1" applyAlignment="1" applyProtection="1">
      <alignment horizontal="left" vertical="top"/>
    </xf>
    <xf numFmtId="0" fontId="32" fillId="4" borderId="113" xfId="7" applyFont="1" applyFill="1" applyBorder="1" applyAlignment="1" applyProtection="1">
      <alignment horizontal="left" vertical="top"/>
    </xf>
    <xf numFmtId="0" fontId="38" fillId="10" borderId="30" xfId="7" applyFont="1" applyFill="1" applyBorder="1" applyAlignment="1" applyProtection="1">
      <alignment horizontal="left" vertical="top" wrapText="1"/>
      <protection locked="0"/>
    </xf>
    <xf numFmtId="0" fontId="39" fillId="2" borderId="30" xfId="7" applyFont="1" applyFill="1" applyBorder="1" applyAlignment="1" applyProtection="1">
      <alignment horizontal="left" vertical="top" wrapText="1"/>
      <protection locked="0"/>
    </xf>
    <xf numFmtId="0" fontId="39" fillId="2" borderId="3" xfId="7" applyFont="1" applyFill="1" applyBorder="1" applyAlignment="1" applyProtection="1">
      <alignment horizontal="left" vertical="top" wrapText="1"/>
      <protection locked="0"/>
    </xf>
    <xf numFmtId="0" fontId="39" fillId="2" borderId="26" xfId="7" applyFont="1" applyFill="1" applyBorder="1" applyAlignment="1" applyProtection="1">
      <alignment horizontal="left" vertical="top" wrapText="1"/>
      <protection locked="0"/>
    </xf>
    <xf numFmtId="0" fontId="39" fillId="2" borderId="25" xfId="7" applyFont="1" applyFill="1" applyBorder="1" applyAlignment="1" applyProtection="1">
      <alignment horizontal="left" vertical="top" wrapText="1"/>
      <protection locked="0"/>
    </xf>
    <xf numFmtId="0" fontId="3" fillId="0" borderId="29" xfId="7" applyFont="1" applyBorder="1" applyProtection="1"/>
    <xf numFmtId="0" fontId="3" fillId="0" borderId="0" xfId="7" applyFont="1" applyBorder="1" applyProtection="1"/>
    <xf numFmtId="0" fontId="3" fillId="0" borderId="27" xfId="7" applyFont="1" applyBorder="1" applyProtection="1"/>
    <xf numFmtId="0" fontId="3" fillId="0" borderId="26" xfId="7" applyFont="1" applyBorder="1" applyProtection="1"/>
    <xf numFmtId="0" fontId="3" fillId="0" borderId="31" xfId="7" applyFont="1" applyBorder="1" applyAlignment="1" applyProtection="1">
      <alignment horizontal="left"/>
    </xf>
    <xf numFmtId="0" fontId="3" fillId="0" borderId="30" xfId="7" applyFont="1" applyBorder="1" applyAlignment="1" applyProtection="1">
      <alignment horizontal="left"/>
    </xf>
    <xf numFmtId="0" fontId="3" fillId="0" borderId="29" xfId="7" applyFont="1" applyBorder="1" applyAlignment="1" applyProtection="1">
      <alignment horizontal="left"/>
    </xf>
    <xf numFmtId="0" fontId="3" fillId="0" borderId="0" xfId="7" applyFont="1" applyBorder="1" applyAlignment="1" applyProtection="1">
      <alignment horizontal="left"/>
    </xf>
    <xf numFmtId="0" fontId="3" fillId="0" borderId="27" xfId="7" applyFont="1" applyBorder="1" applyAlignment="1" applyProtection="1">
      <alignment horizontal="left"/>
    </xf>
    <xf numFmtId="0" fontId="3" fillId="0" borderId="26" xfId="7" applyFont="1" applyBorder="1" applyAlignment="1" applyProtection="1">
      <alignment horizontal="left"/>
    </xf>
    <xf numFmtId="0" fontId="3" fillId="0" borderId="26" xfId="7" applyFont="1" applyBorder="1" applyAlignment="1" applyProtection="1">
      <alignment horizontal="right"/>
    </xf>
    <xf numFmtId="0" fontId="3" fillId="2" borderId="64" xfId="7" applyFont="1" applyFill="1" applyBorder="1" applyAlignment="1" applyProtection="1">
      <protection locked="0"/>
    </xf>
    <xf numFmtId="0" fontId="10" fillId="2" borderId="64" xfId="7" applyFill="1" applyBorder="1" applyAlignment="1" applyProtection="1">
      <protection locked="0"/>
    </xf>
    <xf numFmtId="0" fontId="3" fillId="2" borderId="54" xfId="7" applyFont="1" applyFill="1" applyBorder="1" applyAlignment="1" applyProtection="1">
      <alignment horizontal="left"/>
      <protection locked="0"/>
    </xf>
    <xf numFmtId="0" fontId="3" fillId="0" borderId="0" xfId="7" applyFont="1" applyBorder="1" applyAlignment="1" applyProtection="1">
      <alignment horizontal="right"/>
    </xf>
    <xf numFmtId="0" fontId="4" fillId="9" borderId="31" xfId="7" applyFont="1" applyFill="1" applyBorder="1" applyAlignment="1" applyProtection="1">
      <alignment horizontal="center"/>
    </xf>
    <xf numFmtId="0" fontId="4" fillId="9" borderId="30" xfId="7" applyFont="1" applyFill="1" applyBorder="1" applyAlignment="1" applyProtection="1">
      <alignment horizontal="center"/>
    </xf>
    <xf numFmtId="0" fontId="4" fillId="9" borderId="3" xfId="7" applyFont="1" applyFill="1" applyBorder="1" applyAlignment="1" applyProtection="1">
      <alignment horizontal="center"/>
    </xf>
    <xf numFmtId="0" fontId="4" fillId="9" borderId="29" xfId="7" applyFont="1" applyFill="1" applyBorder="1" applyAlignment="1" applyProtection="1">
      <alignment horizontal="center"/>
    </xf>
    <xf numFmtId="0" fontId="4" fillId="9" borderId="0" xfId="7" applyFont="1" applyFill="1" applyBorder="1" applyAlignment="1" applyProtection="1">
      <alignment horizontal="center"/>
    </xf>
    <xf numFmtId="0" fontId="4" fillId="9" borderId="28" xfId="7" applyFont="1" applyFill="1" applyBorder="1" applyAlignment="1" applyProtection="1">
      <alignment horizontal="center"/>
    </xf>
    <xf numFmtId="0" fontId="4" fillId="9" borderId="27" xfId="7" applyFont="1" applyFill="1" applyBorder="1" applyAlignment="1" applyProtection="1">
      <alignment horizontal="center"/>
    </xf>
    <xf numFmtId="0" fontId="4" fillId="9" borderId="26" xfId="7" applyFont="1" applyFill="1" applyBorder="1" applyAlignment="1" applyProtection="1">
      <alignment horizontal="center"/>
    </xf>
    <xf numFmtId="0" fontId="4" fillId="9" borderId="25" xfId="7" applyFont="1" applyFill="1" applyBorder="1" applyAlignment="1" applyProtection="1">
      <alignment horizontal="center"/>
    </xf>
    <xf numFmtId="0" fontId="3" fillId="0" borderId="31" xfId="7" applyFont="1" applyBorder="1" applyProtection="1"/>
    <xf numFmtId="0" fontId="3" fillId="0" borderId="30" xfId="7" applyFont="1" applyBorder="1" applyProtection="1"/>
    <xf numFmtId="0" fontId="3" fillId="0" borderId="30" xfId="7" applyFont="1" applyBorder="1" applyAlignment="1" applyProtection="1">
      <alignment horizontal="center"/>
    </xf>
    <xf numFmtId="0" fontId="3" fillId="0" borderId="3" xfId="7" applyFont="1" applyBorder="1" applyAlignment="1" applyProtection="1">
      <alignment horizontal="center"/>
    </xf>
    <xf numFmtId="0" fontId="3" fillId="2" borderId="29" xfId="0" applyFont="1" applyFill="1" applyBorder="1" applyProtection="1"/>
    <xf numFmtId="0" fontId="3" fillId="2" borderId="0" xfId="0" applyFont="1" applyFill="1" applyBorder="1" applyProtection="1"/>
    <xf numFmtId="0" fontId="3" fillId="2" borderId="45" xfId="0" applyFont="1" applyFill="1" applyBorder="1" applyProtection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4" fillId="9" borderId="31" xfId="0" applyFont="1" applyFill="1" applyBorder="1" applyAlignment="1" applyProtection="1">
      <alignment horizontal="center"/>
    </xf>
    <xf numFmtId="0" fontId="4" fillId="9" borderId="30" xfId="0" applyFont="1" applyFill="1" applyBorder="1" applyAlignment="1" applyProtection="1">
      <alignment horizontal="center"/>
    </xf>
    <xf numFmtId="0" fontId="4" fillId="9" borderId="3" xfId="0" applyFont="1" applyFill="1" applyBorder="1" applyAlignment="1" applyProtection="1">
      <alignment horizontal="center"/>
    </xf>
    <xf numFmtId="0" fontId="4" fillId="9" borderId="29" xfId="0" applyFont="1" applyFill="1" applyBorder="1" applyAlignment="1" applyProtection="1">
      <alignment horizontal="center"/>
    </xf>
    <xf numFmtId="0" fontId="4" fillId="9" borderId="0" xfId="0" applyFont="1" applyFill="1" applyBorder="1" applyAlignment="1" applyProtection="1">
      <alignment horizontal="center"/>
    </xf>
    <xf numFmtId="0" fontId="4" fillId="9" borderId="28" xfId="0" applyFont="1" applyFill="1" applyBorder="1" applyAlignment="1" applyProtection="1">
      <alignment horizontal="center"/>
    </xf>
    <xf numFmtId="0" fontId="4" fillId="9" borderId="27" xfId="0" applyFont="1" applyFill="1" applyBorder="1" applyAlignment="1" applyProtection="1">
      <alignment horizontal="center"/>
    </xf>
    <xf numFmtId="0" fontId="4" fillId="9" borderId="26" xfId="0" applyFont="1" applyFill="1" applyBorder="1" applyAlignment="1" applyProtection="1">
      <alignment horizontal="center"/>
    </xf>
    <xf numFmtId="0" fontId="4" fillId="9" borderId="25" xfId="0" applyFont="1" applyFill="1" applyBorder="1" applyAlignment="1" applyProtection="1">
      <alignment horizontal="center"/>
    </xf>
    <xf numFmtId="0" fontId="5" fillId="0" borderId="1" xfId="0" applyFont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3" fillId="2" borderId="31" xfId="0" applyFont="1" applyFill="1" applyBorder="1" applyProtection="1"/>
    <xf numFmtId="0" fontId="3" fillId="2" borderId="30" xfId="0" applyFont="1" applyFill="1" applyBorder="1" applyProtection="1"/>
    <xf numFmtId="0" fontId="3" fillId="2" borderId="104" xfId="0" applyFont="1" applyFill="1" applyBorder="1" applyProtection="1"/>
    <xf numFmtId="0" fontId="2" fillId="12" borderId="62" xfId="0" applyFont="1" applyFill="1" applyBorder="1" applyAlignment="1" applyProtection="1">
      <alignment horizontal="left"/>
      <protection locked="0"/>
    </xf>
    <xf numFmtId="0" fontId="2" fillId="12" borderId="52" xfId="0" applyFont="1" applyFill="1" applyBorder="1" applyAlignment="1" applyProtection="1">
      <alignment horizontal="left"/>
      <protection locked="0"/>
    </xf>
    <xf numFmtId="0" fontId="2" fillId="12" borderId="97" xfId="0" applyFont="1" applyFill="1" applyBorder="1" applyAlignment="1" applyProtection="1">
      <alignment horizontal="left"/>
      <protection locked="0"/>
    </xf>
    <xf numFmtId="0" fontId="2" fillId="12" borderId="62" xfId="0" applyFont="1" applyFill="1" applyBorder="1" applyProtection="1">
      <protection locked="0"/>
    </xf>
    <xf numFmtId="0" fontId="2" fillId="12" borderId="52" xfId="0" applyFont="1" applyFill="1" applyBorder="1" applyProtection="1">
      <protection locked="0"/>
    </xf>
    <xf numFmtId="0" fontId="2" fillId="12" borderId="97" xfId="0" applyFont="1" applyFill="1" applyBorder="1" applyProtection="1">
      <protection locked="0"/>
    </xf>
    <xf numFmtId="0" fontId="2" fillId="11" borderId="62" xfId="0" applyFont="1" applyFill="1" applyBorder="1" applyProtection="1">
      <protection locked="0"/>
    </xf>
    <xf numFmtId="0" fontId="2" fillId="11" borderId="52" xfId="0" applyFont="1" applyFill="1" applyBorder="1" applyProtection="1">
      <protection locked="0"/>
    </xf>
    <xf numFmtId="0" fontId="2" fillId="11" borderId="97" xfId="0" applyFont="1" applyFill="1" applyBorder="1" applyProtection="1">
      <protection locked="0"/>
    </xf>
    <xf numFmtId="0" fontId="2" fillId="11" borderId="62" xfId="0" applyFont="1" applyFill="1" applyBorder="1" applyAlignment="1" applyProtection="1">
      <alignment horizontal="left"/>
      <protection locked="0"/>
    </xf>
    <xf numFmtId="0" fontId="2" fillId="11" borderId="52" xfId="0" applyFont="1" applyFill="1" applyBorder="1" applyAlignment="1" applyProtection="1">
      <alignment horizontal="left"/>
      <protection locked="0"/>
    </xf>
    <xf numFmtId="0" fontId="2" fillId="11" borderId="97" xfId="0" applyFont="1" applyFill="1" applyBorder="1" applyAlignment="1" applyProtection="1">
      <alignment horizontal="left"/>
      <protection locked="0"/>
    </xf>
    <xf numFmtId="0" fontId="5" fillId="9" borderId="31" xfId="0" applyFont="1" applyFill="1" applyBorder="1" applyAlignment="1" applyProtection="1">
      <alignment horizontal="center" vertical="justify"/>
    </xf>
    <xf numFmtId="0" fontId="2" fillId="0" borderId="30" xfId="0" applyFont="1" applyBorder="1" applyAlignment="1">
      <alignment horizontal="center" vertical="justify"/>
    </xf>
    <xf numFmtId="0" fontId="2" fillId="0" borderId="3" xfId="0" applyFont="1" applyBorder="1" applyAlignment="1">
      <alignment horizontal="center" vertical="justify"/>
    </xf>
    <xf numFmtId="0" fontId="5" fillId="9" borderId="29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5" fillId="9" borderId="27" xfId="0" applyFont="1" applyFill="1" applyBorder="1" applyAlignment="1" applyProtection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11" borderId="65" xfId="0" applyFont="1" applyFill="1" applyBorder="1" applyProtection="1">
      <protection locked="0"/>
    </xf>
    <xf numFmtId="0" fontId="2" fillId="11" borderId="64" xfId="0" applyFont="1" applyFill="1" applyBorder="1" applyProtection="1">
      <protection locked="0"/>
    </xf>
    <xf numFmtId="0" fontId="2" fillId="11" borderId="105" xfId="0" applyFont="1" applyFill="1" applyBorder="1" applyProtection="1">
      <protection locked="0"/>
    </xf>
    <xf numFmtId="0" fontId="2" fillId="0" borderId="106" xfId="0" applyFont="1" applyFill="1" applyBorder="1" applyProtection="1">
      <protection locked="0"/>
    </xf>
    <xf numFmtId="0" fontId="2" fillId="0" borderId="99" xfId="0" applyFont="1" applyFill="1" applyBorder="1" applyProtection="1">
      <protection locked="0"/>
    </xf>
    <xf numFmtId="0" fontId="2" fillId="0" borderId="107" xfId="0" applyFont="1" applyFill="1" applyBorder="1" applyProtection="1">
      <protection locked="0"/>
    </xf>
    <xf numFmtId="0" fontId="2" fillId="0" borderId="24" xfId="0" applyFont="1" applyBorder="1" applyProtection="1">
      <protection locked="0"/>
    </xf>
    <xf numFmtId="0" fontId="2" fillId="0" borderId="52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24" xfId="0" applyFont="1" applyFill="1" applyBorder="1" applyProtection="1">
      <protection locked="0"/>
    </xf>
    <xf numFmtId="0" fontId="2" fillId="0" borderId="52" xfId="0" applyFont="1" applyFill="1" applyBorder="1" applyProtection="1">
      <protection locked="0"/>
    </xf>
    <xf numFmtId="0" fontId="2" fillId="0" borderId="42" xfId="0" applyFont="1" applyFill="1" applyBorder="1" applyProtection="1">
      <protection locked="0"/>
    </xf>
    <xf numFmtId="0" fontId="2" fillId="0" borderId="47" xfId="0" applyFont="1" applyBorder="1" applyProtection="1">
      <protection locked="0"/>
    </xf>
    <xf numFmtId="0" fontId="2" fillId="0" borderId="54" xfId="0" applyFont="1" applyBorder="1" applyProtection="1">
      <protection locked="0"/>
    </xf>
    <xf numFmtId="0" fontId="2" fillId="0" borderId="53" xfId="0" applyFont="1" applyBorder="1" applyProtection="1">
      <protection locked="0"/>
    </xf>
    <xf numFmtId="0" fontId="2" fillId="0" borderId="24" xfId="0" applyFont="1" applyFill="1" applyBorder="1" applyAlignment="1" applyProtection="1">
      <alignment horizontal="left"/>
      <protection locked="0"/>
    </xf>
    <xf numFmtId="0" fontId="2" fillId="0" borderId="52" xfId="0" applyFont="1" applyFill="1" applyBorder="1" applyAlignment="1" applyProtection="1">
      <alignment horizontal="left"/>
      <protection locked="0"/>
    </xf>
    <xf numFmtId="0" fontId="2" fillId="0" borderId="42" xfId="0" applyFont="1" applyFill="1" applyBorder="1" applyAlignment="1" applyProtection="1">
      <alignment horizontal="left"/>
      <protection locked="0"/>
    </xf>
    <xf numFmtId="0" fontId="2" fillId="0" borderId="24" xfId="0" applyFont="1" applyBorder="1" applyAlignment="1" applyProtection="1">
      <protection locked="0"/>
    </xf>
    <xf numFmtId="0" fontId="2" fillId="0" borderId="52" xfId="0" applyFont="1" applyBorder="1" applyAlignment="1" applyProtection="1">
      <protection locked="0"/>
    </xf>
    <xf numFmtId="0" fontId="2" fillId="0" borderId="42" xfId="0" applyFont="1" applyBorder="1" applyAlignment="1" applyProtection="1">
      <protection locked="0"/>
    </xf>
    <xf numFmtId="0" fontId="2" fillId="0" borderId="24" xfId="0" applyFont="1" applyFill="1" applyBorder="1" applyAlignment="1" applyProtection="1">
      <protection locked="0"/>
    </xf>
    <xf numFmtId="0" fontId="2" fillId="0" borderId="52" xfId="0" applyFont="1" applyFill="1" applyBorder="1" applyAlignment="1" applyProtection="1">
      <protection locked="0"/>
    </xf>
    <xf numFmtId="0" fontId="2" fillId="0" borderId="42" xfId="0" applyFont="1" applyFill="1" applyBorder="1" applyAlignment="1" applyProtection="1">
      <protection locked="0"/>
    </xf>
    <xf numFmtId="0" fontId="32" fillId="0" borderId="1" xfId="0" applyFont="1" applyBorder="1" applyAlignment="1" applyProtection="1">
      <alignment horizontal="center"/>
    </xf>
    <xf numFmtId="0" fontId="2" fillId="0" borderId="2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108" xfId="0" applyFont="1" applyBorder="1" applyAlignment="1" applyProtection="1">
      <protection locked="0"/>
    </xf>
    <xf numFmtId="0" fontId="2" fillId="0" borderId="64" xfId="0" applyFont="1" applyBorder="1" applyAlignment="1" applyProtection="1">
      <protection locked="0"/>
    </xf>
    <xf numFmtId="0" fontId="2" fillId="0" borderId="63" xfId="0" applyFont="1" applyBorder="1" applyAlignment="1" applyProtection="1">
      <protection locked="0"/>
    </xf>
    <xf numFmtId="0" fontId="0" fillId="0" borderId="24" xfId="0" applyBorder="1" applyProtection="1">
      <protection locked="0"/>
    </xf>
    <xf numFmtId="0" fontId="0" fillId="0" borderId="52" xfId="0" applyBorder="1" applyProtection="1">
      <protection locked="0"/>
    </xf>
    <xf numFmtId="0" fontId="0" fillId="0" borderId="42" xfId="0" applyBorder="1" applyProtection="1">
      <protection locked="0"/>
    </xf>
    <xf numFmtId="0" fontId="0" fillId="0" borderId="106" xfId="0" applyBorder="1" applyProtection="1">
      <protection locked="0"/>
    </xf>
    <xf numFmtId="0" fontId="0" fillId="0" borderId="99" xfId="0" applyBorder="1" applyProtection="1">
      <protection locked="0"/>
    </xf>
    <xf numFmtId="0" fontId="0" fillId="0" borderId="107" xfId="0" applyBorder="1" applyProtection="1">
      <protection locked="0"/>
    </xf>
    <xf numFmtId="0" fontId="0" fillId="0" borderId="1" xfId="0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32" xfId="0" applyBorder="1" applyAlignment="1" applyProtection="1">
      <alignment horizontal="center"/>
    </xf>
    <xf numFmtId="0" fontId="0" fillId="0" borderId="24" xfId="0" applyFill="1" applyBorder="1" applyProtection="1">
      <protection locked="0"/>
    </xf>
    <xf numFmtId="0" fontId="0" fillId="0" borderId="52" xfId="0" applyFill="1" applyBorder="1" applyProtection="1">
      <protection locked="0"/>
    </xf>
    <xf numFmtId="0" fontId="0" fillId="0" borderId="42" xfId="0" applyFill="1" applyBorder="1" applyProtection="1">
      <protection locked="0"/>
    </xf>
    <xf numFmtId="0" fontId="6" fillId="0" borderId="1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  <xf numFmtId="0" fontId="6" fillId="0" borderId="32" xfId="0" applyFont="1" applyBorder="1" applyAlignment="1" applyProtection="1">
      <alignment horizontal="center"/>
    </xf>
    <xf numFmtId="0" fontId="23" fillId="0" borderId="24" xfId="0" applyFont="1" applyBorder="1" applyProtection="1">
      <protection locked="0"/>
    </xf>
    <xf numFmtId="0" fontId="23" fillId="0" borderId="52" xfId="0" applyFont="1" applyBorder="1" applyProtection="1">
      <protection locked="0"/>
    </xf>
    <xf numFmtId="0" fontId="23" fillId="0" borderId="42" xfId="0" applyFont="1" applyBorder="1" applyProtection="1">
      <protection locked="0"/>
    </xf>
    <xf numFmtId="0" fontId="0" fillId="0" borderId="108" xfId="0" applyFill="1" applyBorder="1" applyProtection="1">
      <protection locked="0"/>
    </xf>
    <xf numFmtId="0" fontId="0" fillId="0" borderId="64" xfId="0" applyFill="1" applyBorder="1" applyProtection="1">
      <protection locked="0"/>
    </xf>
    <xf numFmtId="0" fontId="0" fillId="0" borderId="63" xfId="0" applyFill="1" applyBorder="1" applyProtection="1">
      <protection locked="0"/>
    </xf>
    <xf numFmtId="0" fontId="0" fillId="0" borderId="2" xfId="0" applyBorder="1" applyAlignment="1"/>
    <xf numFmtId="0" fontId="0" fillId="0" borderId="32" xfId="0" applyBorder="1" applyAlignment="1"/>
    <xf numFmtId="0" fontId="0" fillId="0" borderId="108" xfId="0" applyBorder="1" applyAlignment="1" applyProtection="1">
      <protection locked="0"/>
    </xf>
    <xf numFmtId="0" fontId="0" fillId="0" borderId="64" xfId="0" applyBorder="1" applyProtection="1">
      <protection locked="0"/>
    </xf>
    <xf numFmtId="0" fontId="0" fillId="0" borderId="63" xfId="0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2" xfId="0" applyBorder="1" applyAlignment="1">
      <alignment horizontal="center"/>
    </xf>
    <xf numFmtId="0" fontId="17" fillId="0" borderId="19" xfId="0" applyFont="1" applyBorder="1" applyAlignment="1">
      <alignment horizontal="center" vertical="top" wrapText="1"/>
    </xf>
    <xf numFmtId="0" fontId="17" fillId="0" borderId="20" xfId="0" applyFont="1" applyBorder="1" applyAlignment="1">
      <alignment horizontal="center" vertical="top" wrapText="1"/>
    </xf>
    <xf numFmtId="0" fontId="17" fillId="0" borderId="21" xfId="0" applyFont="1" applyBorder="1" applyAlignment="1">
      <alignment horizontal="center" vertical="top" wrapText="1"/>
    </xf>
    <xf numFmtId="0" fontId="9" fillId="0" borderId="109" xfId="8" applyFont="1" applyBorder="1" applyAlignment="1" applyProtection="1">
      <alignment horizontal="center"/>
      <protection locked="0"/>
    </xf>
    <xf numFmtId="0" fontId="9" fillId="0" borderId="91" xfId="8" applyFont="1" applyBorder="1" applyAlignment="1" applyProtection="1">
      <alignment horizontal="center"/>
      <protection locked="0"/>
    </xf>
    <xf numFmtId="0" fontId="9" fillId="0" borderId="110" xfId="8" applyFont="1" applyBorder="1" applyAlignment="1" applyProtection="1">
      <alignment horizontal="center"/>
      <protection locked="0"/>
    </xf>
    <xf numFmtId="0" fontId="9" fillId="0" borderId="94" xfId="8" applyFont="1" applyBorder="1" applyAlignment="1" applyProtection="1">
      <alignment horizontal="center"/>
      <protection locked="0"/>
    </xf>
    <xf numFmtId="0" fontId="9" fillId="0" borderId="111" xfId="8" applyFont="1" applyBorder="1" applyAlignment="1" applyProtection="1">
      <alignment horizontal="center"/>
      <protection locked="0"/>
    </xf>
    <xf numFmtId="0" fontId="9" fillId="0" borderId="88" xfId="8" applyFont="1" applyBorder="1" applyAlignment="1" applyProtection="1">
      <alignment horizontal="center"/>
      <protection locked="0"/>
    </xf>
    <xf numFmtId="14" fontId="9" fillId="0" borderId="109" xfId="8" applyNumberFormat="1" applyFont="1" applyBorder="1" applyAlignment="1" applyProtection="1">
      <alignment horizontal="center"/>
      <protection locked="0"/>
    </xf>
    <xf numFmtId="0" fontId="9" fillId="0" borderId="7" xfId="8" applyFont="1" applyBorder="1" applyAlignment="1">
      <alignment horizontal="center"/>
    </xf>
    <xf numFmtId="0" fontId="9" fillId="0" borderId="9" xfId="8" applyFont="1" applyBorder="1" applyAlignment="1">
      <alignment horizontal="center"/>
    </xf>
    <xf numFmtId="0" fontId="9" fillId="0" borderId="13" xfId="8" applyFont="1" applyBorder="1" applyAlignment="1">
      <alignment horizontal="center"/>
    </xf>
    <xf numFmtId="0" fontId="9" fillId="0" borderId="14" xfId="8" applyFont="1" applyBorder="1" applyAlignment="1">
      <alignment horizontal="center"/>
    </xf>
    <xf numFmtId="0" fontId="9" fillId="0" borderId="10" xfId="8" applyFont="1" applyBorder="1" applyAlignment="1">
      <alignment horizontal="center"/>
    </xf>
    <xf numFmtId="0" fontId="9" fillId="0" borderId="12" xfId="8" applyFont="1" applyBorder="1" applyAlignment="1">
      <alignment horizontal="center"/>
    </xf>
  </cellXfs>
  <cellStyles count="10">
    <cellStyle name="_AD ENG" xfId="1"/>
    <cellStyle name="_n267ALad" xfId="2"/>
    <cellStyle name="_N268AL AD" xfId="3"/>
    <cellStyle name="_n268ALmstr" xfId="4"/>
    <cellStyle name="_N269AL ATP report" xfId="5"/>
    <cellStyle name="_n269ALmstr" xfId="6"/>
    <cellStyle name="Normal" xfId="0" builtinId="0"/>
    <cellStyle name="Normal 2" xfId="7"/>
    <cellStyle name="Normal_407suplistmstr" xfId="8"/>
    <cellStyle name="Style 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mos\qa\AIRCRAFT%20FILES\Sikorsky\S76\n1547k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HT C 1"/>
      <sheetName val="CHT C 2"/>
      <sheetName val="CHT C 3"/>
      <sheetName val="CHT C 4"/>
      <sheetName val="LOG"/>
      <sheetName val="REWEIGH"/>
      <sheetName val="OP EQUIP"/>
      <sheetName val="RE EQUIP"/>
      <sheetName val="ALT"/>
      <sheetName val="REP"/>
      <sheetName val="FMSUP"/>
      <sheetName val="LOG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DW7" t="str">
            <v xml:space="preserve">  DATE</v>
          </cell>
        </row>
        <row r="8">
          <cell r="M8">
            <v>6294.9</v>
          </cell>
          <cell r="DW8" t="str">
            <v>NO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6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9.bin"/><Relationship Id="rId2" Type="http://schemas.openxmlformats.org/officeDocument/2006/relationships/printerSettings" Target="../printerSettings/printerSettings28.bin"/><Relationship Id="rId1" Type="http://schemas.openxmlformats.org/officeDocument/2006/relationships/printerSettings" Target="../printerSettings/printerSettings27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2.bin"/><Relationship Id="rId2" Type="http://schemas.openxmlformats.org/officeDocument/2006/relationships/printerSettings" Target="../printerSettings/printerSettings31.bin"/><Relationship Id="rId1" Type="http://schemas.openxmlformats.org/officeDocument/2006/relationships/printerSettings" Target="../printerSettings/printerSettings30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5.bin"/><Relationship Id="rId2" Type="http://schemas.openxmlformats.org/officeDocument/2006/relationships/printerSettings" Target="../printerSettings/printerSettings34.bin"/><Relationship Id="rId1" Type="http://schemas.openxmlformats.org/officeDocument/2006/relationships/printerSettings" Target="../printerSettings/printerSettings3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8.bin"/><Relationship Id="rId2" Type="http://schemas.openxmlformats.org/officeDocument/2006/relationships/printerSettings" Target="../printerSettings/printerSettings37.bin"/><Relationship Id="rId1" Type="http://schemas.openxmlformats.org/officeDocument/2006/relationships/printerSettings" Target="../printerSettings/printerSettings3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1.bin"/><Relationship Id="rId2" Type="http://schemas.openxmlformats.org/officeDocument/2006/relationships/printerSettings" Target="../printerSettings/printerSettings40.bin"/><Relationship Id="rId1" Type="http://schemas.openxmlformats.org/officeDocument/2006/relationships/printerSettings" Target="../printerSettings/printerSettings3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0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13.bin"/><Relationship Id="rId1" Type="http://schemas.openxmlformats.org/officeDocument/2006/relationships/printerSettings" Target="../printerSettings/printerSettings1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7.bin"/><Relationship Id="rId2" Type="http://schemas.openxmlformats.org/officeDocument/2006/relationships/printerSettings" Target="../printerSettings/printerSettings16.bin"/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0.bin"/><Relationship Id="rId2" Type="http://schemas.openxmlformats.org/officeDocument/2006/relationships/printerSettings" Target="../printerSettings/printerSettings19.bin"/><Relationship Id="rId1" Type="http://schemas.openxmlformats.org/officeDocument/2006/relationships/printerSettings" Target="../printerSettings/printerSettings1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22.bin"/><Relationship Id="rId1" Type="http://schemas.openxmlformats.org/officeDocument/2006/relationships/printerSettings" Target="../printerSettings/printerSettings2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"/>
  <sheetViews>
    <sheetView zoomScale="77" zoomScaleNormal="77" workbookViewId="0">
      <selection activeCell="M26" sqref="M26"/>
    </sheetView>
  </sheetViews>
  <sheetFormatPr defaultColWidth="8.90625" defaultRowHeight="15.6"/>
  <cols>
    <col min="1" max="16384" width="8.90625" style="1"/>
  </cols>
  <sheetData>
    <row r="1" spans="1:4">
      <c r="A1" s="293" t="s">
        <v>317</v>
      </c>
      <c r="B1" s="293"/>
      <c r="C1" s="293"/>
      <c r="D1" s="293"/>
    </row>
    <row r="3" spans="1:4">
      <c r="A3" s="1" t="s">
        <v>299</v>
      </c>
    </row>
    <row r="4" spans="1:4">
      <c r="A4" s="1" t="s">
        <v>300</v>
      </c>
    </row>
    <row r="5" spans="1:4">
      <c r="A5" s="1" t="s">
        <v>301</v>
      </c>
    </row>
    <row r="6" spans="1:4">
      <c r="A6" s="1" t="s">
        <v>302</v>
      </c>
    </row>
    <row r="8" spans="1:4">
      <c r="A8" s="293" t="s">
        <v>303</v>
      </c>
      <c r="B8" s="293"/>
      <c r="C8" s="293"/>
    </row>
    <row r="9" spans="1:4">
      <c r="A9" s="1" t="s">
        <v>304</v>
      </c>
    </row>
    <row r="10" spans="1:4">
      <c r="A10" s="1" t="s">
        <v>305</v>
      </c>
    </row>
    <row r="11" spans="1:4">
      <c r="A11" s="1" t="s">
        <v>306</v>
      </c>
    </row>
    <row r="12" spans="1:4">
      <c r="A12" s="1" t="s">
        <v>307</v>
      </c>
    </row>
    <row r="13" spans="1:4">
      <c r="A13" s="1" t="s">
        <v>308</v>
      </c>
    </row>
    <row r="14" spans="1:4">
      <c r="A14" s="1" t="s">
        <v>309</v>
      </c>
    </row>
    <row r="15" spans="1:4">
      <c r="A15" s="1" t="s">
        <v>310</v>
      </c>
    </row>
    <row r="16" spans="1:4">
      <c r="A16" s="1" t="s">
        <v>311</v>
      </c>
    </row>
    <row r="17" spans="1:8">
      <c r="A17" s="1" t="s">
        <v>289</v>
      </c>
    </row>
    <row r="18" spans="1:8">
      <c r="A18" s="1" t="s">
        <v>312</v>
      </c>
    </row>
    <row r="19" spans="1:8">
      <c r="A19" s="1" t="s">
        <v>313</v>
      </c>
    </row>
    <row r="21" spans="1:8">
      <c r="A21" s="293" t="s">
        <v>314</v>
      </c>
      <c r="B21" s="293"/>
      <c r="C21" s="293"/>
      <c r="D21" s="293"/>
      <c r="E21" s="293"/>
      <c r="F21" s="293"/>
      <c r="G21" s="293"/>
      <c r="H21" s="293"/>
    </row>
  </sheetData>
  <sheetProtection sheet="1" objects="1" scenarios="1" selectLockedCells="1"/>
  <customSheetViews>
    <customSheetView guid="{AB24A90F-DAE4-4688-BD0F-CBEAC2613C33}" fitToPage="1">
      <selection activeCell="E13" sqref="E13"/>
      <pageMargins left="0.7" right="0.7" top="0.75" bottom="0.75" header="0.3" footer="0.3"/>
      <pageSetup scale="60" orientation="landscape" r:id="rId1"/>
    </customSheetView>
    <customSheetView guid="{0A8EFBF8-3EE3-472E-A278-43B63E23419B}" fitToPage="1">
      <selection activeCell="E13" sqref="E13"/>
      <pageMargins left="0.7" right="0.7" top="0.75" bottom="0.75" header="0.3" footer="0.3"/>
      <pageSetup scale="60" orientation="landscape" r:id="rId2"/>
    </customSheetView>
  </customSheetViews>
  <phoneticPr fontId="30" type="noConversion"/>
  <pageMargins left="0.7" right="0.7" top="0.75" bottom="0.75" header="0.3" footer="0.3"/>
  <pageSetup scale="64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>
  <sheetPr transitionEvaluation="1">
    <pageSetUpPr fitToPage="1"/>
  </sheetPr>
  <dimension ref="A1:H55"/>
  <sheetViews>
    <sheetView defaultGridColor="0" colorId="22" zoomScale="87" zoomScaleNormal="87" zoomScaleSheetLayoutView="100" workbookViewId="0">
      <selection activeCell="B14" sqref="B14:E14"/>
    </sheetView>
  </sheetViews>
  <sheetFormatPr defaultColWidth="9.81640625" defaultRowHeight="15.6"/>
  <cols>
    <col min="1" max="1" width="10.90625" style="1" customWidth="1"/>
    <col min="2" max="2" width="9.81640625" style="1"/>
    <col min="3" max="4" width="15.81640625" style="1" customWidth="1"/>
    <col min="5" max="5" width="14.81640625" style="1" customWidth="1"/>
    <col min="6" max="6" width="18.81640625" style="1" customWidth="1"/>
    <col min="7" max="7" width="12.81640625" style="1" customWidth="1"/>
    <col min="8" max="16384" width="9.81640625" style="1"/>
  </cols>
  <sheetData>
    <row r="1" spans="1:8" ht="16.2" thickBot="1"/>
    <row r="2" spans="1:8" ht="24" thickTop="1" thickBot="1">
      <c r="A2" s="473" t="s">
        <v>334</v>
      </c>
      <c r="B2" s="474"/>
      <c r="C2" s="474"/>
      <c r="D2" s="474"/>
      <c r="E2" s="474"/>
      <c r="F2" s="474"/>
      <c r="G2" s="475"/>
      <c r="H2" s="321"/>
    </row>
    <row r="3" spans="1:8" ht="16.8" thickTop="1" thickBot="1">
      <c r="A3" s="322" t="s">
        <v>38</v>
      </c>
      <c r="B3" s="323"/>
      <c r="C3" s="324" t="str">
        <f>Reweigh!B4</f>
        <v>N308MH</v>
      </c>
      <c r="D3" s="322" t="s">
        <v>39</v>
      </c>
      <c r="E3" s="324" t="s">
        <v>40</v>
      </c>
      <c r="F3" s="325" t="s">
        <v>41</v>
      </c>
      <c r="G3" s="324" t="s">
        <v>42</v>
      </c>
    </row>
    <row r="4" spans="1:8" ht="16.8" thickTop="1" thickBot="1">
      <c r="A4" s="322" t="s">
        <v>43</v>
      </c>
      <c r="B4" s="326" t="s">
        <v>44</v>
      </c>
      <c r="C4" s="322" t="s">
        <v>45</v>
      </c>
      <c r="D4" s="324" t="s">
        <v>3</v>
      </c>
      <c r="E4" s="322" t="s">
        <v>46</v>
      </c>
      <c r="F4" s="324">
        <f>Reweigh!E4</f>
        <v>53647</v>
      </c>
      <c r="G4" s="327" t="s">
        <v>47</v>
      </c>
    </row>
    <row r="5" spans="1:8" ht="16.8" thickTop="1" thickBot="1">
      <c r="A5" s="328" t="s">
        <v>48</v>
      </c>
      <c r="B5" s="476" t="s">
        <v>358</v>
      </c>
      <c r="C5" s="477"/>
      <c r="D5" s="477"/>
      <c r="E5" s="478"/>
      <c r="F5" s="328" t="s">
        <v>49</v>
      </c>
      <c r="G5" s="329" t="s">
        <v>359</v>
      </c>
    </row>
    <row r="6" spans="1:8" ht="16.2" thickTop="1">
      <c r="A6" s="330">
        <v>38544</v>
      </c>
      <c r="B6" s="479" t="s">
        <v>364</v>
      </c>
      <c r="C6" s="480"/>
      <c r="D6" s="480"/>
      <c r="E6" s="481"/>
      <c r="F6" s="331" t="s">
        <v>365</v>
      </c>
      <c r="G6" s="332"/>
    </row>
    <row r="7" spans="1:8">
      <c r="A7" s="333">
        <v>38544</v>
      </c>
      <c r="B7" s="467" t="s">
        <v>366</v>
      </c>
      <c r="C7" s="468"/>
      <c r="D7" s="468"/>
      <c r="E7" s="469"/>
      <c r="F7" s="334" t="s">
        <v>367</v>
      </c>
      <c r="G7" s="335"/>
    </row>
    <row r="8" spans="1:8">
      <c r="A8" s="333">
        <v>38544</v>
      </c>
      <c r="B8" s="467" t="s">
        <v>368</v>
      </c>
      <c r="C8" s="468"/>
      <c r="D8" s="468"/>
      <c r="E8" s="469"/>
      <c r="F8" s="334" t="s">
        <v>369</v>
      </c>
      <c r="G8" s="335"/>
    </row>
    <row r="9" spans="1:8">
      <c r="A9" s="333">
        <v>38544</v>
      </c>
      <c r="B9" s="467" t="s">
        <v>370</v>
      </c>
      <c r="C9" s="468"/>
      <c r="D9" s="468"/>
      <c r="E9" s="469"/>
      <c r="F9" s="334" t="s">
        <v>371</v>
      </c>
      <c r="G9" s="335"/>
    </row>
    <row r="10" spans="1:8">
      <c r="A10" s="333">
        <v>38544</v>
      </c>
      <c r="B10" s="467" t="s">
        <v>354</v>
      </c>
      <c r="C10" s="468"/>
      <c r="D10" s="468"/>
      <c r="E10" s="469"/>
      <c r="F10" s="334" t="s">
        <v>372</v>
      </c>
      <c r="G10" s="335"/>
    </row>
    <row r="11" spans="1:8">
      <c r="A11" s="333">
        <v>38544</v>
      </c>
      <c r="B11" s="455" t="s">
        <v>347</v>
      </c>
      <c r="C11" s="456"/>
      <c r="D11" s="456"/>
      <c r="E11" s="457"/>
      <c r="F11" s="334" t="s">
        <v>373</v>
      </c>
      <c r="G11" s="335"/>
    </row>
    <row r="12" spans="1:8">
      <c r="A12" s="336">
        <v>38544</v>
      </c>
      <c r="B12" s="458" t="s">
        <v>374</v>
      </c>
      <c r="C12" s="459"/>
      <c r="D12" s="459"/>
      <c r="E12" s="460"/>
      <c r="F12" s="337" t="s">
        <v>375</v>
      </c>
      <c r="G12" s="338"/>
    </row>
    <row r="13" spans="1:8" s="339" customFormat="1">
      <c r="A13" s="333">
        <v>38544</v>
      </c>
      <c r="B13" s="455" t="s">
        <v>376</v>
      </c>
      <c r="C13" s="456"/>
      <c r="D13" s="456"/>
      <c r="E13" s="457"/>
      <c r="F13" s="334" t="s">
        <v>377</v>
      </c>
      <c r="G13" s="335"/>
    </row>
    <row r="14" spans="1:8" s="339" customFormat="1">
      <c r="A14" s="336">
        <v>38544</v>
      </c>
      <c r="B14" s="458" t="s">
        <v>360</v>
      </c>
      <c r="C14" s="459"/>
      <c r="D14" s="459"/>
      <c r="E14" s="460"/>
      <c r="F14" s="337"/>
      <c r="G14" s="338"/>
    </row>
    <row r="15" spans="1:8">
      <c r="A15" s="333">
        <v>38544</v>
      </c>
      <c r="B15" s="455" t="s">
        <v>350</v>
      </c>
      <c r="C15" s="456"/>
      <c r="D15" s="456"/>
      <c r="E15" s="457"/>
      <c r="F15" s="334"/>
      <c r="G15" s="335"/>
    </row>
    <row r="16" spans="1:8" s="339" customFormat="1">
      <c r="A16" s="336">
        <v>38544</v>
      </c>
      <c r="B16" s="458" t="s">
        <v>349</v>
      </c>
      <c r="C16" s="459"/>
      <c r="D16" s="459"/>
      <c r="E16" s="460"/>
      <c r="F16" s="337"/>
      <c r="G16" s="338"/>
    </row>
    <row r="17" spans="1:7" s="339" customFormat="1">
      <c r="A17" s="333">
        <v>38544</v>
      </c>
      <c r="B17" s="455" t="s">
        <v>378</v>
      </c>
      <c r="C17" s="456"/>
      <c r="D17" s="456"/>
      <c r="E17" s="457"/>
      <c r="F17" s="334"/>
      <c r="G17" s="335"/>
    </row>
    <row r="18" spans="1:7">
      <c r="A18" s="333">
        <v>38544</v>
      </c>
      <c r="B18" s="455" t="s">
        <v>379</v>
      </c>
      <c r="C18" s="456"/>
      <c r="D18" s="456"/>
      <c r="E18" s="457"/>
      <c r="F18" s="337"/>
      <c r="G18" s="338"/>
    </row>
    <row r="19" spans="1:7">
      <c r="A19" s="333">
        <v>38544</v>
      </c>
      <c r="B19" s="458" t="s">
        <v>380</v>
      </c>
      <c r="C19" s="459"/>
      <c r="D19" s="459"/>
      <c r="E19" s="460"/>
      <c r="F19" s="334"/>
      <c r="G19" s="335"/>
    </row>
    <row r="20" spans="1:7">
      <c r="A20" s="333">
        <v>38544</v>
      </c>
      <c r="B20" s="455" t="s">
        <v>381</v>
      </c>
      <c r="C20" s="456"/>
      <c r="D20" s="456"/>
      <c r="E20" s="457"/>
      <c r="F20" s="337"/>
      <c r="G20" s="338"/>
    </row>
    <row r="21" spans="1:7" s="339" customFormat="1">
      <c r="A21" s="333">
        <v>38544</v>
      </c>
      <c r="B21" s="455" t="s">
        <v>382</v>
      </c>
      <c r="C21" s="456"/>
      <c r="D21" s="456"/>
      <c r="E21" s="457"/>
      <c r="F21" s="334"/>
      <c r="G21" s="335"/>
    </row>
    <row r="22" spans="1:7">
      <c r="A22" s="336">
        <v>38544</v>
      </c>
      <c r="B22" s="458" t="s">
        <v>348</v>
      </c>
      <c r="C22" s="459"/>
      <c r="D22" s="459"/>
      <c r="E22" s="460"/>
      <c r="F22" s="337"/>
      <c r="G22" s="338"/>
    </row>
    <row r="23" spans="1:7">
      <c r="A23" s="333">
        <v>38544</v>
      </c>
      <c r="B23" s="470" t="s">
        <v>383</v>
      </c>
      <c r="C23" s="471"/>
      <c r="D23" s="471"/>
      <c r="E23" s="472"/>
      <c r="F23" s="334"/>
      <c r="G23" s="335"/>
    </row>
    <row r="24" spans="1:7">
      <c r="A24" s="333">
        <v>38544</v>
      </c>
      <c r="B24" s="455" t="s">
        <v>384</v>
      </c>
      <c r="C24" s="456"/>
      <c r="D24" s="456"/>
      <c r="E24" s="457"/>
      <c r="F24" s="334" t="s">
        <v>385</v>
      </c>
      <c r="G24" s="335"/>
    </row>
    <row r="25" spans="1:7">
      <c r="A25" s="336">
        <v>38544</v>
      </c>
      <c r="B25" s="458" t="s">
        <v>386</v>
      </c>
      <c r="C25" s="459"/>
      <c r="D25" s="459"/>
      <c r="E25" s="460"/>
      <c r="F25" s="337" t="s">
        <v>387</v>
      </c>
      <c r="G25" s="338"/>
    </row>
    <row r="26" spans="1:7">
      <c r="A26" s="333">
        <v>38544</v>
      </c>
      <c r="B26" s="455" t="s">
        <v>338</v>
      </c>
      <c r="C26" s="456"/>
      <c r="D26" s="456"/>
      <c r="E26" s="457"/>
      <c r="F26" s="334" t="s">
        <v>388</v>
      </c>
      <c r="G26" s="335"/>
    </row>
    <row r="27" spans="1:7">
      <c r="A27" s="336">
        <v>38544</v>
      </c>
      <c r="B27" s="458" t="s">
        <v>389</v>
      </c>
      <c r="C27" s="459"/>
      <c r="D27" s="459"/>
      <c r="E27" s="460"/>
      <c r="F27" s="337" t="s">
        <v>390</v>
      </c>
      <c r="G27" s="338"/>
    </row>
    <row r="28" spans="1:7">
      <c r="A28" s="333">
        <v>38544</v>
      </c>
      <c r="B28" s="455" t="s">
        <v>391</v>
      </c>
      <c r="C28" s="456"/>
      <c r="D28" s="456"/>
      <c r="E28" s="457"/>
      <c r="F28" s="334" t="s">
        <v>392</v>
      </c>
      <c r="G28" s="335"/>
    </row>
    <row r="29" spans="1:7">
      <c r="A29" s="336">
        <v>38544</v>
      </c>
      <c r="B29" s="458" t="s">
        <v>393</v>
      </c>
      <c r="C29" s="459"/>
      <c r="D29" s="459"/>
      <c r="E29" s="460"/>
      <c r="F29" s="337" t="s">
        <v>394</v>
      </c>
      <c r="G29" s="338"/>
    </row>
    <row r="30" spans="1:7" s="339" customFormat="1">
      <c r="A30" s="333">
        <v>38544</v>
      </c>
      <c r="B30" s="455" t="s">
        <v>351</v>
      </c>
      <c r="C30" s="456"/>
      <c r="D30" s="456"/>
      <c r="E30" s="457"/>
      <c r="F30" s="334" t="s">
        <v>395</v>
      </c>
      <c r="G30" s="335"/>
    </row>
    <row r="31" spans="1:7">
      <c r="A31" s="336">
        <v>38544</v>
      </c>
      <c r="B31" s="455" t="s">
        <v>396</v>
      </c>
      <c r="C31" s="456"/>
      <c r="D31" s="456"/>
      <c r="E31" s="457"/>
      <c r="F31" s="337" t="s">
        <v>397</v>
      </c>
      <c r="G31" s="338"/>
    </row>
    <row r="32" spans="1:7">
      <c r="A32" s="333">
        <v>38544</v>
      </c>
      <c r="B32" s="458" t="s">
        <v>353</v>
      </c>
      <c r="C32" s="459"/>
      <c r="D32" s="459"/>
      <c r="E32" s="460"/>
      <c r="F32" s="334" t="s">
        <v>398</v>
      </c>
      <c r="G32" s="335"/>
    </row>
    <row r="33" spans="1:7">
      <c r="A33" s="336">
        <v>38544</v>
      </c>
      <c r="B33" s="455" t="s">
        <v>352</v>
      </c>
      <c r="C33" s="456"/>
      <c r="D33" s="456"/>
      <c r="E33" s="457"/>
      <c r="F33" s="337" t="s">
        <v>399</v>
      </c>
      <c r="G33" s="338"/>
    </row>
    <row r="34" spans="1:7" s="339" customFormat="1">
      <c r="A34" s="333">
        <v>38544</v>
      </c>
      <c r="B34" s="455" t="s">
        <v>400</v>
      </c>
      <c r="C34" s="456"/>
      <c r="D34" s="456"/>
      <c r="E34" s="457"/>
      <c r="F34" s="334" t="s">
        <v>401</v>
      </c>
      <c r="G34" s="335"/>
    </row>
    <row r="35" spans="1:7">
      <c r="A35" s="336">
        <v>38544</v>
      </c>
      <c r="B35" s="455" t="s">
        <v>403</v>
      </c>
      <c r="C35" s="456"/>
      <c r="D35" s="456"/>
      <c r="E35" s="457"/>
      <c r="F35" s="337" t="s">
        <v>402</v>
      </c>
      <c r="G35" s="338"/>
    </row>
    <row r="36" spans="1:7">
      <c r="A36" s="333">
        <v>39421</v>
      </c>
      <c r="B36" s="458" t="s">
        <v>404</v>
      </c>
      <c r="C36" s="459"/>
      <c r="D36" s="459"/>
      <c r="E36" s="460"/>
      <c r="F36" s="334" t="s">
        <v>405</v>
      </c>
      <c r="G36" s="335"/>
    </row>
    <row r="37" spans="1:7">
      <c r="A37" s="336">
        <v>39688</v>
      </c>
      <c r="B37" s="455" t="s">
        <v>406</v>
      </c>
      <c r="C37" s="456"/>
      <c r="D37" s="456"/>
      <c r="E37" s="457"/>
      <c r="F37" s="337" t="s">
        <v>407</v>
      </c>
      <c r="G37" s="338"/>
    </row>
    <row r="38" spans="1:7">
      <c r="A38" s="333">
        <v>40318</v>
      </c>
      <c r="B38" s="458" t="s">
        <v>408</v>
      </c>
      <c r="C38" s="459"/>
      <c r="D38" s="459"/>
      <c r="E38" s="460"/>
      <c r="F38" s="334" t="s">
        <v>409</v>
      </c>
      <c r="G38" s="335"/>
    </row>
    <row r="39" spans="1:7">
      <c r="A39" s="333">
        <v>40655</v>
      </c>
      <c r="B39" s="464" t="s">
        <v>410</v>
      </c>
      <c r="C39" s="465"/>
      <c r="D39" s="465"/>
      <c r="E39" s="466"/>
      <c r="F39" s="334" t="s">
        <v>411</v>
      </c>
      <c r="G39" s="335"/>
    </row>
    <row r="40" spans="1:7">
      <c r="A40" s="336">
        <v>40813</v>
      </c>
      <c r="B40" s="455" t="s">
        <v>355</v>
      </c>
      <c r="C40" s="456"/>
      <c r="D40" s="456"/>
      <c r="E40" s="457"/>
      <c r="F40" s="337"/>
      <c r="G40" s="338"/>
    </row>
    <row r="41" spans="1:7">
      <c r="A41" s="333">
        <v>40826</v>
      </c>
      <c r="B41" s="458" t="s">
        <v>356</v>
      </c>
      <c r="C41" s="459"/>
      <c r="D41" s="459"/>
      <c r="E41" s="460"/>
      <c r="F41" s="334" t="s">
        <v>412</v>
      </c>
      <c r="G41" s="335"/>
    </row>
    <row r="42" spans="1:7">
      <c r="A42" s="333">
        <v>41037</v>
      </c>
      <c r="B42" s="458" t="s">
        <v>357</v>
      </c>
      <c r="C42" s="459"/>
      <c r="D42" s="459"/>
      <c r="E42" s="460"/>
      <c r="F42" s="334" t="s">
        <v>413</v>
      </c>
      <c r="G42" s="335"/>
    </row>
    <row r="43" spans="1:7">
      <c r="A43" s="333">
        <v>41138</v>
      </c>
      <c r="B43" s="464" t="s">
        <v>417</v>
      </c>
      <c r="C43" s="465"/>
      <c r="D43" s="465"/>
      <c r="E43" s="466"/>
      <c r="F43" s="334" t="s">
        <v>418</v>
      </c>
      <c r="G43" s="335"/>
    </row>
    <row r="44" spans="1:7">
      <c r="A44" s="333">
        <v>41138</v>
      </c>
      <c r="B44" s="464" t="s">
        <v>419</v>
      </c>
      <c r="C44" s="465"/>
      <c r="D44" s="465"/>
      <c r="E44" s="466"/>
      <c r="F44" s="334" t="s">
        <v>420</v>
      </c>
      <c r="G44" s="335"/>
    </row>
    <row r="45" spans="1:7">
      <c r="A45" s="333">
        <v>41138</v>
      </c>
      <c r="B45" s="464" t="s">
        <v>422</v>
      </c>
      <c r="C45" s="465"/>
      <c r="D45" s="465"/>
      <c r="E45" s="466"/>
      <c r="F45" s="334" t="s">
        <v>421</v>
      </c>
      <c r="G45" s="335"/>
    </row>
    <row r="46" spans="1:7">
      <c r="A46" s="336">
        <v>41362</v>
      </c>
      <c r="B46" s="461" t="s">
        <v>361</v>
      </c>
      <c r="C46" s="462"/>
      <c r="D46" s="462"/>
      <c r="E46" s="463"/>
      <c r="F46" s="337" t="s">
        <v>414</v>
      </c>
      <c r="G46" s="338"/>
    </row>
    <row r="47" spans="1:7">
      <c r="A47" s="333">
        <v>41456</v>
      </c>
      <c r="B47" s="455" t="s">
        <v>415</v>
      </c>
      <c r="C47" s="456"/>
      <c r="D47" s="456"/>
      <c r="E47" s="457"/>
      <c r="F47" s="334" t="s">
        <v>416</v>
      </c>
      <c r="G47" s="335"/>
    </row>
    <row r="48" spans="1:7">
      <c r="A48" s="340">
        <v>41688</v>
      </c>
      <c r="B48" s="458" t="s">
        <v>424</v>
      </c>
      <c r="C48" s="459"/>
      <c r="D48" s="459"/>
      <c r="E48" s="460"/>
      <c r="F48" s="341" t="s">
        <v>423</v>
      </c>
      <c r="G48" s="342"/>
    </row>
    <row r="49" spans="1:7">
      <c r="A49" s="343"/>
      <c r="B49" s="455"/>
      <c r="C49" s="456"/>
      <c r="D49" s="456"/>
      <c r="E49" s="457"/>
      <c r="F49" s="344"/>
      <c r="G49" s="345"/>
    </row>
    <row r="50" spans="1:7">
      <c r="A50" s="343"/>
      <c r="B50" s="455"/>
      <c r="C50" s="456"/>
      <c r="D50" s="456"/>
      <c r="E50" s="457"/>
      <c r="F50" s="344"/>
      <c r="G50" s="345"/>
    </row>
    <row r="51" spans="1:7">
      <c r="A51" s="343"/>
      <c r="B51" s="455"/>
      <c r="C51" s="456"/>
      <c r="D51" s="456"/>
      <c r="E51" s="457"/>
      <c r="F51" s="344"/>
      <c r="G51" s="345"/>
    </row>
    <row r="52" spans="1:7" s="349" customFormat="1" ht="16.2" thickBot="1">
      <c r="A52" s="346"/>
      <c r="B52" s="452"/>
      <c r="C52" s="453"/>
      <c r="D52" s="453"/>
      <c r="E52" s="454"/>
      <c r="F52" s="347"/>
      <c r="G52" s="348"/>
    </row>
    <row r="53" spans="1:7" s="339" customFormat="1" ht="16.2" thickTop="1">
      <c r="A53" s="350"/>
      <c r="B53" s="351"/>
      <c r="C53" s="351"/>
      <c r="D53" s="351"/>
      <c r="E53" s="351"/>
      <c r="F53" s="352"/>
      <c r="G53" s="350"/>
    </row>
    <row r="55" spans="1:7">
      <c r="F55" s="353" t="s">
        <v>0</v>
      </c>
    </row>
  </sheetData>
  <sheetProtection sheet="1" objects="1" scenarios="1" selectLockedCells="1"/>
  <customSheetViews>
    <customSheetView guid="{AB24A90F-DAE4-4688-BD0F-CBEAC2613C33}" scale="87" colorId="22" fitToPage="1">
      <selection activeCell="B26" sqref="B26:E26"/>
      <pageMargins left="0.5" right="0.66700000000000004" top="0.5" bottom="0.5" header="0.5" footer="0.5"/>
      <pageSetup scale="74" orientation="portrait" horizontalDpi="300" verticalDpi="300" r:id="rId1"/>
      <headerFooter alignWithMargins="0"/>
    </customSheetView>
    <customSheetView guid="{0A8EFBF8-3EE3-472E-A278-43B63E23419B}" scale="87" colorId="22" fitToPage="1">
      <selection activeCell="B26" sqref="B26:E26"/>
      <pageMargins left="0.5" right="0.66700000000000004" top="0.5" bottom="0.5" header="0.5" footer="0.5"/>
      <pageSetup scale="74" orientation="portrait" horizontalDpi="300" verticalDpi="300" r:id="rId2"/>
      <headerFooter alignWithMargins="0"/>
    </customSheetView>
  </customSheetViews>
  <mergeCells count="49">
    <mergeCell ref="B21:E21"/>
    <mergeCell ref="B22:E22"/>
    <mergeCell ref="A2:G2"/>
    <mergeCell ref="B5:E5"/>
    <mergeCell ref="B6:E6"/>
    <mergeCell ref="B7:E7"/>
    <mergeCell ref="B8:E8"/>
    <mergeCell ref="B29:E29"/>
    <mergeCell ref="B39:E39"/>
    <mergeCell ref="B45:E45"/>
    <mergeCell ref="B9:E9"/>
    <mergeCell ref="B10:E10"/>
    <mergeCell ref="B23:E23"/>
    <mergeCell ref="B11:E11"/>
    <mergeCell ref="B12:E12"/>
    <mergeCell ref="B17:E17"/>
    <mergeCell ref="B18:E18"/>
    <mergeCell ref="B13:E13"/>
    <mergeCell ref="B14:E14"/>
    <mergeCell ref="B15:E15"/>
    <mergeCell ref="B16:E16"/>
    <mergeCell ref="B19:E19"/>
    <mergeCell ref="B20:E20"/>
    <mergeCell ref="B33:E33"/>
    <mergeCell ref="B34:E34"/>
    <mergeCell ref="B30:E30"/>
    <mergeCell ref="B31:E31"/>
    <mergeCell ref="B32:E32"/>
    <mergeCell ref="B24:E24"/>
    <mergeCell ref="B25:E25"/>
    <mergeCell ref="B26:E26"/>
    <mergeCell ref="B27:E27"/>
    <mergeCell ref="B28:E28"/>
    <mergeCell ref="B52:E52"/>
    <mergeCell ref="B49:E49"/>
    <mergeCell ref="B51:E51"/>
    <mergeCell ref="B50:E50"/>
    <mergeCell ref="B35:E35"/>
    <mergeCell ref="B36:E36"/>
    <mergeCell ref="B37:E37"/>
    <mergeCell ref="B38:E38"/>
    <mergeCell ref="B40:E40"/>
    <mergeCell ref="B41:E41"/>
    <mergeCell ref="B42:E42"/>
    <mergeCell ref="B46:E46"/>
    <mergeCell ref="B47:E47"/>
    <mergeCell ref="B48:E48"/>
    <mergeCell ref="B43:E43"/>
    <mergeCell ref="B44:E44"/>
  </mergeCells>
  <phoneticPr fontId="0" type="noConversion"/>
  <pageMargins left="0.7" right="0.7" top="0.75" bottom="0.75" header="0.3" footer="0.3"/>
  <pageSetup scale="76" orientation="portrait" r:id="rId3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0"/>
  <sheetViews>
    <sheetView zoomScale="80" zoomScaleNormal="80" workbookViewId="0">
      <selection activeCell="E3" sqref="E3"/>
    </sheetView>
  </sheetViews>
  <sheetFormatPr defaultColWidth="9.81640625" defaultRowHeight="15"/>
  <cols>
    <col min="1" max="1" width="8.6328125" customWidth="1"/>
    <col min="2" max="2" width="7.90625" customWidth="1"/>
    <col min="3" max="3" width="14.81640625" customWidth="1"/>
    <col min="4" max="4" width="11.90625" customWidth="1"/>
    <col min="5" max="5" width="14.1796875" customWidth="1"/>
    <col min="6" max="6" width="17.90625" customWidth="1"/>
    <col min="7" max="7" width="12.81640625" customWidth="1"/>
  </cols>
  <sheetData>
    <row r="1" spans="1:8" ht="15.6" thickBot="1"/>
    <row r="2" spans="1:8" ht="24" thickTop="1" thickBot="1">
      <c r="A2" s="494" t="s">
        <v>363</v>
      </c>
      <c r="B2" s="495"/>
      <c r="C2" s="495"/>
      <c r="D2" s="495"/>
      <c r="E2" s="495"/>
      <c r="F2" s="495"/>
      <c r="G2" s="496"/>
      <c r="H2" s="2"/>
    </row>
    <row r="3" spans="1:8" ht="16.2" thickTop="1" thickBot="1">
      <c r="A3" s="3" t="s">
        <v>38</v>
      </c>
      <c r="B3" s="4"/>
      <c r="C3" s="117" t="s">
        <v>125</v>
      </c>
      <c r="D3" s="3" t="s">
        <v>39</v>
      </c>
      <c r="E3" s="118" t="s">
        <v>137</v>
      </c>
      <c r="F3" s="5" t="s">
        <v>41</v>
      </c>
      <c r="G3" s="118" t="s">
        <v>42</v>
      </c>
    </row>
    <row r="4" spans="1:8" ht="16.2" thickTop="1" thickBot="1">
      <c r="A4" s="3" t="s">
        <v>43</v>
      </c>
      <c r="B4" s="118" t="s">
        <v>138</v>
      </c>
      <c r="C4" s="3" t="s">
        <v>45</v>
      </c>
      <c r="D4" s="118">
        <v>407</v>
      </c>
      <c r="E4" s="46" t="s">
        <v>139</v>
      </c>
      <c r="F4" s="118">
        <v>53044</v>
      </c>
      <c r="G4" s="6" t="s">
        <v>47</v>
      </c>
    </row>
    <row r="5" spans="1:8" ht="16.2" thickTop="1" thickBot="1">
      <c r="A5" s="7" t="s">
        <v>140</v>
      </c>
      <c r="B5" s="488" t="s">
        <v>150</v>
      </c>
      <c r="C5" s="489"/>
      <c r="D5" s="489"/>
      <c r="E5" s="490"/>
      <c r="F5" s="7" t="s">
        <v>49</v>
      </c>
      <c r="G5" s="8" t="s">
        <v>50</v>
      </c>
    </row>
    <row r="6" spans="1:8" ht="15.6" thickTop="1">
      <c r="A6" s="119"/>
      <c r="B6" s="500"/>
      <c r="C6" s="501"/>
      <c r="D6" s="501"/>
      <c r="E6" s="502"/>
      <c r="F6" s="120"/>
      <c r="G6" s="121"/>
    </row>
    <row r="7" spans="1:8">
      <c r="A7" s="122"/>
      <c r="B7" s="491"/>
      <c r="C7" s="492"/>
      <c r="D7" s="492"/>
      <c r="E7" s="493"/>
      <c r="F7" s="123"/>
      <c r="G7" s="124"/>
    </row>
    <row r="8" spans="1:8" ht="15" hidden="1" customHeight="1">
      <c r="A8" s="122"/>
      <c r="B8" s="491"/>
      <c r="C8" s="492"/>
      <c r="D8" s="492"/>
      <c r="E8" s="493"/>
      <c r="F8" s="123"/>
      <c r="G8" s="125"/>
    </row>
    <row r="9" spans="1:8">
      <c r="A9" s="122"/>
      <c r="B9" s="482"/>
      <c r="C9" s="483"/>
      <c r="D9" s="483"/>
      <c r="E9" s="484"/>
      <c r="F9" s="123"/>
      <c r="G9" s="124"/>
    </row>
    <row r="10" spans="1:8">
      <c r="A10" s="122"/>
      <c r="B10" s="482"/>
      <c r="C10" s="483"/>
      <c r="D10" s="483"/>
      <c r="E10" s="484"/>
      <c r="F10" s="123"/>
      <c r="G10" s="125"/>
    </row>
    <row r="11" spans="1:8" ht="15" hidden="1" customHeight="1">
      <c r="A11" s="122"/>
      <c r="B11" s="482"/>
      <c r="C11" s="483"/>
      <c r="D11" s="483"/>
      <c r="E11" s="484"/>
      <c r="F11" s="123"/>
      <c r="G11" s="124"/>
    </row>
    <row r="12" spans="1:8" ht="15" hidden="1" customHeight="1">
      <c r="A12" s="122"/>
      <c r="B12" s="482"/>
      <c r="C12" s="483"/>
      <c r="D12" s="483"/>
      <c r="E12" s="484"/>
      <c r="F12" s="123"/>
      <c r="G12" s="126"/>
    </row>
    <row r="13" spans="1:8">
      <c r="A13" s="122"/>
      <c r="B13" s="482"/>
      <c r="C13" s="483"/>
      <c r="D13" s="483"/>
      <c r="E13" s="484"/>
      <c r="F13" s="123"/>
      <c r="G13" s="125"/>
    </row>
    <row r="14" spans="1:8">
      <c r="A14" s="122"/>
      <c r="B14" s="491"/>
      <c r="C14" s="492"/>
      <c r="D14" s="492"/>
      <c r="E14" s="493"/>
      <c r="F14" s="123"/>
      <c r="G14" s="124"/>
    </row>
    <row r="15" spans="1:8" ht="15" hidden="1" customHeight="1">
      <c r="A15" s="122"/>
      <c r="B15" s="482"/>
      <c r="C15" s="483"/>
      <c r="D15" s="483"/>
      <c r="E15" s="484"/>
      <c r="F15" s="123"/>
      <c r="G15" s="124"/>
    </row>
    <row r="16" spans="1:8" ht="15" hidden="1" customHeight="1">
      <c r="A16" s="122"/>
      <c r="B16" s="482"/>
      <c r="C16" s="483"/>
      <c r="D16" s="483"/>
      <c r="E16" s="484"/>
      <c r="F16" s="123"/>
      <c r="G16" s="124"/>
    </row>
    <row r="17" spans="1:7">
      <c r="A17" s="122"/>
      <c r="B17" s="482"/>
      <c r="C17" s="483"/>
      <c r="D17" s="483"/>
      <c r="E17" s="484"/>
      <c r="F17" s="123"/>
      <c r="G17" s="124"/>
    </row>
    <row r="18" spans="1:7">
      <c r="A18" s="122"/>
      <c r="B18" s="482"/>
      <c r="C18" s="483"/>
      <c r="D18" s="483"/>
      <c r="E18" s="484"/>
      <c r="F18" s="123"/>
      <c r="G18" s="125"/>
    </row>
    <row r="19" spans="1:7">
      <c r="A19" s="122"/>
      <c r="B19" s="491"/>
      <c r="C19" s="492"/>
      <c r="D19" s="492"/>
      <c r="E19" s="493"/>
      <c r="F19" s="123"/>
      <c r="G19" s="124"/>
    </row>
    <row r="20" spans="1:7">
      <c r="A20" s="122"/>
      <c r="B20" s="497"/>
      <c r="C20" s="498"/>
      <c r="D20" s="498"/>
      <c r="E20" s="499"/>
      <c r="F20" s="123"/>
      <c r="G20" s="125"/>
    </row>
    <row r="21" spans="1:7">
      <c r="A21" s="122"/>
      <c r="B21" s="491"/>
      <c r="C21" s="492"/>
      <c r="D21" s="492"/>
      <c r="E21" s="493"/>
      <c r="F21" s="123"/>
      <c r="G21" s="124"/>
    </row>
    <row r="22" spans="1:7" ht="15" hidden="1" customHeight="1">
      <c r="A22" s="122"/>
      <c r="B22" s="482"/>
      <c r="C22" s="483"/>
      <c r="D22" s="483"/>
      <c r="E22" s="484"/>
      <c r="F22" s="123"/>
      <c r="G22" s="125"/>
    </row>
    <row r="23" spans="1:7">
      <c r="A23" s="122"/>
      <c r="B23" s="482"/>
      <c r="C23" s="483"/>
      <c r="D23" s="483"/>
      <c r="E23" s="484"/>
      <c r="F23" s="123"/>
      <c r="G23" s="125"/>
    </row>
    <row r="24" spans="1:7">
      <c r="A24" s="122"/>
      <c r="B24" s="491"/>
      <c r="C24" s="492"/>
      <c r="D24" s="492"/>
      <c r="E24" s="493"/>
      <c r="F24" s="123"/>
      <c r="G24" s="125"/>
    </row>
    <row r="25" spans="1:7">
      <c r="A25" s="127"/>
      <c r="B25" s="482"/>
      <c r="C25" s="483"/>
      <c r="D25" s="483"/>
      <c r="E25" s="484"/>
      <c r="F25" s="123"/>
      <c r="G25" s="125"/>
    </row>
    <row r="26" spans="1:7">
      <c r="A26" s="127"/>
      <c r="B26" s="482"/>
      <c r="C26" s="483"/>
      <c r="D26" s="483"/>
      <c r="E26" s="484"/>
      <c r="F26" s="123"/>
      <c r="G26" s="125"/>
    </row>
    <row r="27" spans="1:7">
      <c r="A27" s="127"/>
      <c r="B27" s="482"/>
      <c r="C27" s="483"/>
      <c r="D27" s="483"/>
      <c r="E27" s="484"/>
      <c r="F27" s="123"/>
      <c r="G27" s="124"/>
    </row>
    <row r="28" spans="1:7">
      <c r="A28" s="127"/>
      <c r="B28" s="482"/>
      <c r="C28" s="483"/>
      <c r="D28" s="483"/>
      <c r="E28" s="484"/>
      <c r="F28" s="123"/>
      <c r="G28" s="125"/>
    </row>
    <row r="29" spans="1:7">
      <c r="A29" s="127"/>
      <c r="B29" s="482"/>
      <c r="C29" s="483"/>
      <c r="D29" s="483"/>
      <c r="E29" s="484"/>
      <c r="F29" s="123"/>
      <c r="G29" s="125"/>
    </row>
    <row r="30" spans="1:7">
      <c r="A30" s="122"/>
      <c r="B30" s="482"/>
      <c r="C30" s="483"/>
      <c r="D30" s="483"/>
      <c r="E30" s="484"/>
      <c r="F30" s="123"/>
      <c r="G30" s="124"/>
    </row>
    <row r="31" spans="1:7">
      <c r="A31" s="122"/>
      <c r="B31" s="482"/>
      <c r="C31" s="483"/>
      <c r="D31" s="483"/>
      <c r="E31" s="484"/>
      <c r="F31" s="123"/>
      <c r="G31" s="125"/>
    </row>
    <row r="32" spans="1:7">
      <c r="A32" s="122"/>
      <c r="B32" s="482"/>
      <c r="C32" s="483"/>
      <c r="D32" s="483"/>
      <c r="E32" s="484"/>
      <c r="F32" s="123"/>
      <c r="G32" s="125"/>
    </row>
    <row r="33" spans="1:7">
      <c r="A33" s="122"/>
      <c r="B33" s="482"/>
      <c r="C33" s="483"/>
      <c r="D33" s="483"/>
      <c r="E33" s="484"/>
      <c r="F33" s="123"/>
      <c r="G33" s="125"/>
    </row>
    <row r="34" spans="1:7">
      <c r="A34" s="122"/>
      <c r="B34" s="482"/>
      <c r="C34" s="483"/>
      <c r="D34" s="483"/>
      <c r="E34" s="484"/>
      <c r="F34" s="123"/>
      <c r="G34" s="125"/>
    </row>
    <row r="35" spans="1:7">
      <c r="A35" s="122"/>
      <c r="B35" s="482"/>
      <c r="C35" s="483"/>
      <c r="D35" s="483"/>
      <c r="E35" s="484"/>
      <c r="F35" s="123"/>
      <c r="G35" s="125"/>
    </row>
    <row r="36" spans="1:7">
      <c r="A36" s="122"/>
      <c r="B36" s="482"/>
      <c r="C36" s="483"/>
      <c r="D36" s="483"/>
      <c r="E36" s="484"/>
      <c r="F36" s="123"/>
      <c r="G36" s="125"/>
    </row>
    <row r="37" spans="1:7">
      <c r="A37" s="122"/>
      <c r="B37" s="482"/>
      <c r="C37" s="483"/>
      <c r="D37" s="483"/>
      <c r="E37" s="484"/>
      <c r="F37" s="123"/>
      <c r="G37" s="125"/>
    </row>
    <row r="38" spans="1:7">
      <c r="A38" s="122"/>
      <c r="B38" s="482"/>
      <c r="C38" s="483"/>
      <c r="D38" s="483"/>
      <c r="E38" s="484"/>
      <c r="F38" s="128"/>
      <c r="G38" s="129"/>
    </row>
    <row r="39" spans="1:7">
      <c r="A39" s="130"/>
      <c r="B39" s="482"/>
      <c r="C39" s="483"/>
      <c r="D39" s="483"/>
      <c r="E39" s="484"/>
      <c r="F39" s="128"/>
      <c r="G39" s="129"/>
    </row>
    <row r="40" spans="1:7">
      <c r="A40" s="116"/>
      <c r="B40" s="482"/>
      <c r="C40" s="483"/>
      <c r="D40" s="483"/>
      <c r="E40" s="484"/>
      <c r="F40" s="128"/>
      <c r="G40" s="129"/>
    </row>
    <row r="41" spans="1:7">
      <c r="A41" s="131"/>
      <c r="B41" s="482"/>
      <c r="C41" s="483"/>
      <c r="D41" s="483"/>
      <c r="E41" s="484"/>
      <c r="F41" s="128"/>
      <c r="G41" s="129"/>
    </row>
    <row r="42" spans="1:7">
      <c r="A42" s="131"/>
      <c r="B42" s="482"/>
      <c r="C42" s="483"/>
      <c r="D42" s="483"/>
      <c r="E42" s="484"/>
      <c r="F42" s="128"/>
      <c r="G42" s="132"/>
    </row>
    <row r="43" spans="1:7">
      <c r="A43" s="133"/>
      <c r="B43" s="482"/>
      <c r="C43" s="483"/>
      <c r="D43" s="483"/>
      <c r="E43" s="484"/>
      <c r="F43" s="128"/>
      <c r="G43" s="129"/>
    </row>
    <row r="44" spans="1:7">
      <c r="A44" s="133"/>
      <c r="B44" s="482"/>
      <c r="C44" s="483"/>
      <c r="D44" s="483"/>
      <c r="E44" s="484"/>
      <c r="F44" s="128"/>
      <c r="G44" s="129"/>
    </row>
    <row r="45" spans="1:7">
      <c r="A45" s="130"/>
      <c r="B45" s="482"/>
      <c r="C45" s="483"/>
      <c r="D45" s="483"/>
      <c r="E45" s="484"/>
      <c r="F45" s="128"/>
      <c r="G45" s="129"/>
    </row>
    <row r="46" spans="1:7">
      <c r="A46" s="130"/>
      <c r="B46" s="482"/>
      <c r="C46" s="483"/>
      <c r="D46" s="483"/>
      <c r="E46" s="484"/>
      <c r="F46" s="128"/>
      <c r="G46" s="129"/>
    </row>
    <row r="47" spans="1:7">
      <c r="A47" s="130"/>
      <c r="B47" s="482"/>
      <c r="C47" s="483"/>
      <c r="D47" s="483"/>
      <c r="E47" s="484"/>
      <c r="F47" s="128"/>
      <c r="G47" s="129"/>
    </row>
    <row r="48" spans="1:7" ht="15.6" thickBot="1">
      <c r="A48" s="134"/>
      <c r="B48" s="485"/>
      <c r="C48" s="486"/>
      <c r="D48" s="486"/>
      <c r="E48" s="487"/>
      <c r="F48" s="135"/>
      <c r="G48" s="136"/>
    </row>
    <row r="49" spans="1:1" ht="15.6" thickTop="1">
      <c r="A49" s="47"/>
    </row>
    <row r="50" spans="1:1">
      <c r="A50" s="47"/>
    </row>
    <row r="51" spans="1:1">
      <c r="A51" s="47"/>
    </row>
    <row r="52" spans="1:1">
      <c r="A52" s="47"/>
    </row>
    <row r="53" spans="1:1">
      <c r="A53" s="47"/>
    </row>
    <row r="54" spans="1:1">
      <c r="A54" s="47"/>
    </row>
    <row r="55" spans="1:1">
      <c r="A55" s="47"/>
    </row>
    <row r="56" spans="1:1">
      <c r="A56" s="47"/>
    </row>
    <row r="57" spans="1:1">
      <c r="A57" s="47"/>
    </row>
    <row r="58" spans="1:1">
      <c r="A58" s="47"/>
    </row>
    <row r="59" spans="1:1">
      <c r="A59" s="47"/>
    </row>
    <row r="60" spans="1:1">
      <c r="A60" s="47"/>
    </row>
    <row r="61" spans="1:1">
      <c r="A61" s="47"/>
    </row>
    <row r="62" spans="1:1">
      <c r="A62" s="47"/>
    </row>
    <row r="63" spans="1:1">
      <c r="A63" s="47"/>
    </row>
    <row r="64" spans="1:1">
      <c r="A64" s="47"/>
    </row>
    <row r="65" spans="1:1">
      <c r="A65" s="47"/>
    </row>
    <row r="66" spans="1:1">
      <c r="A66" s="47"/>
    </row>
    <row r="67" spans="1:1">
      <c r="A67" s="47"/>
    </row>
    <row r="68" spans="1:1">
      <c r="A68" s="47"/>
    </row>
    <row r="69" spans="1:1">
      <c r="A69" s="47"/>
    </row>
    <row r="70" spans="1:1">
      <c r="A70" s="47"/>
    </row>
    <row r="71" spans="1:1">
      <c r="A71" s="47"/>
    </row>
    <row r="72" spans="1:1">
      <c r="A72" s="47"/>
    </row>
    <row r="73" spans="1:1">
      <c r="A73" s="47"/>
    </row>
    <row r="74" spans="1:1">
      <c r="A74" s="47"/>
    </row>
    <row r="75" spans="1:1">
      <c r="A75" s="47"/>
    </row>
    <row r="76" spans="1:1">
      <c r="A76" s="47"/>
    </row>
    <row r="77" spans="1:1">
      <c r="A77" s="47"/>
    </row>
    <row r="78" spans="1:1">
      <c r="A78" s="47"/>
    </row>
    <row r="79" spans="1:1">
      <c r="A79" s="47"/>
    </row>
    <row r="80" spans="1:1">
      <c r="A80" s="47"/>
    </row>
    <row r="81" spans="1:1">
      <c r="A81" s="47"/>
    </row>
    <row r="82" spans="1:1">
      <c r="A82" s="47"/>
    </row>
    <row r="83" spans="1:1">
      <c r="A83" s="47"/>
    </row>
    <row r="84" spans="1:1">
      <c r="A84" s="47"/>
    </row>
    <row r="85" spans="1:1">
      <c r="A85" s="47"/>
    </row>
    <row r="86" spans="1:1">
      <c r="A86" s="47"/>
    </row>
    <row r="87" spans="1:1">
      <c r="A87" s="47"/>
    </row>
    <row r="88" spans="1:1">
      <c r="A88" s="47"/>
    </row>
    <row r="89" spans="1:1">
      <c r="A89" s="47"/>
    </row>
    <row r="90" spans="1:1">
      <c r="A90" s="47"/>
    </row>
  </sheetData>
  <sheetProtection sheet="1" objects="1" scenarios="1" selectLockedCells="1"/>
  <customSheetViews>
    <customSheetView guid="{AB24A90F-DAE4-4688-BD0F-CBEAC2613C33}" fitToPage="1" hiddenRows="1">
      <selection activeCell="B13" sqref="B13:E13"/>
      <pageMargins left="0.75" right="0.75" top="1" bottom="1" header="0.5" footer="0.5"/>
      <pageSetup scale="84" orientation="portrait" r:id="rId1"/>
      <headerFooter alignWithMargins="0"/>
    </customSheetView>
    <customSheetView guid="{0A8EFBF8-3EE3-472E-A278-43B63E23419B}" fitToPage="1" hiddenRows="1">
      <selection activeCell="B13" sqref="B13:E13"/>
      <pageMargins left="0.75" right="0.75" top="1" bottom="1" header="0.5" footer="0.5"/>
      <pageSetup scale="84" orientation="portrait" r:id="rId2"/>
      <headerFooter alignWithMargins="0"/>
    </customSheetView>
  </customSheetViews>
  <mergeCells count="45">
    <mergeCell ref="B11:E11"/>
    <mergeCell ref="B6:E6"/>
    <mergeCell ref="B7:E7"/>
    <mergeCell ref="B8:E8"/>
    <mergeCell ref="B9:E9"/>
    <mergeCell ref="B10:E10"/>
    <mergeCell ref="B21:E21"/>
    <mergeCell ref="B20:E20"/>
    <mergeCell ref="B22:E22"/>
    <mergeCell ref="B23:E23"/>
    <mergeCell ref="B12:E12"/>
    <mergeCell ref="B13:E13"/>
    <mergeCell ref="B14:E14"/>
    <mergeCell ref="A2:G2"/>
    <mergeCell ref="B40:E40"/>
    <mergeCell ref="B41:E41"/>
    <mergeCell ref="B42:E42"/>
    <mergeCell ref="B30:E30"/>
    <mergeCell ref="B31:E31"/>
    <mergeCell ref="B32:E32"/>
    <mergeCell ref="B33:E33"/>
    <mergeCell ref="B34:E34"/>
    <mergeCell ref="B35:E35"/>
    <mergeCell ref="B39:E39"/>
    <mergeCell ref="B25:E25"/>
    <mergeCell ref="B26:E26"/>
    <mergeCell ref="B27:E27"/>
    <mergeCell ref="B28:E28"/>
    <mergeCell ref="B29:E29"/>
    <mergeCell ref="B46:E46"/>
    <mergeCell ref="B47:E47"/>
    <mergeCell ref="B48:E48"/>
    <mergeCell ref="B5:E5"/>
    <mergeCell ref="B43:E43"/>
    <mergeCell ref="B44:E44"/>
    <mergeCell ref="B45:E45"/>
    <mergeCell ref="B36:E36"/>
    <mergeCell ref="B37:E37"/>
    <mergeCell ref="B38:E38"/>
    <mergeCell ref="B24:E24"/>
    <mergeCell ref="B15:E15"/>
    <mergeCell ref="B16:E16"/>
    <mergeCell ref="B17:E17"/>
    <mergeCell ref="B18:E18"/>
    <mergeCell ref="B19:E19"/>
  </mergeCells>
  <phoneticPr fontId="14" type="noConversion"/>
  <pageMargins left="0.75" right="0.75" top="1" bottom="1" header="0.5" footer="0.5"/>
  <pageSetup scale="84" orientation="portrait" r:id="rId3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transitionEvaluation="1">
    <pageSetUpPr fitToPage="1"/>
  </sheetPr>
  <dimension ref="A1:I37"/>
  <sheetViews>
    <sheetView defaultGridColor="0" colorId="22" zoomScale="87" zoomScaleNormal="87" workbookViewId="0">
      <selection activeCell="E14" sqref="E14"/>
    </sheetView>
  </sheetViews>
  <sheetFormatPr defaultColWidth="9.81640625" defaultRowHeight="15"/>
  <cols>
    <col min="1" max="1" width="8.81640625" customWidth="1"/>
    <col min="3" max="3" width="11.81640625" customWidth="1"/>
    <col min="4" max="4" width="15.81640625" customWidth="1"/>
    <col min="5" max="5" width="14.81640625" customWidth="1"/>
    <col min="6" max="6" width="18.81640625" customWidth="1"/>
    <col min="7" max="7" width="12.81640625" customWidth="1"/>
  </cols>
  <sheetData>
    <row r="1" spans="1:8" ht="15.6" thickBot="1"/>
    <row r="2" spans="1:8" ht="24" thickTop="1" thickBot="1">
      <c r="A2" s="494" t="s">
        <v>152</v>
      </c>
      <c r="B2" s="508"/>
      <c r="C2" s="508"/>
      <c r="D2" s="508"/>
      <c r="E2" s="508"/>
      <c r="F2" s="508"/>
      <c r="G2" s="509"/>
      <c r="H2" s="2"/>
    </row>
    <row r="3" spans="1:8" ht="16.2" thickTop="1" thickBot="1">
      <c r="A3" s="3" t="s">
        <v>38</v>
      </c>
      <c r="B3" s="4"/>
      <c r="C3" s="118" t="s">
        <v>125</v>
      </c>
      <c r="D3" s="3" t="s">
        <v>39</v>
      </c>
      <c r="E3" s="118" t="s">
        <v>40</v>
      </c>
      <c r="F3" s="3" t="s">
        <v>51</v>
      </c>
      <c r="G3" s="118" t="s">
        <v>42</v>
      </c>
    </row>
    <row r="4" spans="1:8" ht="16.2" thickTop="1" thickBot="1">
      <c r="A4" s="3" t="s">
        <v>43</v>
      </c>
      <c r="B4" s="118" t="s">
        <v>44</v>
      </c>
      <c r="C4" s="5" t="s">
        <v>52</v>
      </c>
      <c r="D4" s="118" t="s">
        <v>3</v>
      </c>
      <c r="E4" s="3" t="s">
        <v>46</v>
      </c>
      <c r="F4" s="137">
        <v>53044</v>
      </c>
      <c r="G4" s="6" t="s">
        <v>47</v>
      </c>
    </row>
    <row r="5" spans="1:8" ht="16.2" thickTop="1" thickBot="1">
      <c r="A5" s="7" t="s">
        <v>53</v>
      </c>
      <c r="B5" s="10" t="s">
        <v>54</v>
      </c>
      <c r="C5" s="7" t="s">
        <v>55</v>
      </c>
      <c r="D5" s="488" t="s">
        <v>151</v>
      </c>
      <c r="E5" s="503"/>
      <c r="F5" s="504"/>
      <c r="G5" s="8" t="s">
        <v>50</v>
      </c>
    </row>
    <row r="6" spans="1:8" ht="15.6" thickTop="1">
      <c r="A6" s="138">
        <v>40605</v>
      </c>
      <c r="B6" s="113"/>
      <c r="C6" s="113"/>
      <c r="D6" s="505" t="s">
        <v>126</v>
      </c>
      <c r="E6" s="506"/>
      <c r="F6" s="507"/>
      <c r="G6" s="139"/>
    </row>
    <row r="7" spans="1:8">
      <c r="A7" s="140" t="s">
        <v>0</v>
      </c>
      <c r="B7" s="123"/>
      <c r="C7" s="123"/>
      <c r="D7" s="141" t="s">
        <v>127</v>
      </c>
      <c r="E7" s="114"/>
      <c r="F7" s="115"/>
      <c r="G7" s="142"/>
    </row>
    <row r="8" spans="1:8">
      <c r="A8" s="143" t="s">
        <v>0</v>
      </c>
      <c r="B8" s="144"/>
      <c r="C8" s="144"/>
      <c r="D8" s="145"/>
      <c r="E8" s="146"/>
      <c r="F8" s="147"/>
      <c r="G8" s="148" t="s">
        <v>0</v>
      </c>
    </row>
    <row r="9" spans="1:8">
      <c r="A9" s="140" t="s">
        <v>0</v>
      </c>
      <c r="B9" s="123"/>
      <c r="C9" s="123"/>
      <c r="D9" s="145"/>
      <c r="E9" s="114"/>
      <c r="F9" s="115"/>
      <c r="G9" s="142"/>
    </row>
    <row r="10" spans="1:8">
      <c r="A10" s="143" t="s">
        <v>0</v>
      </c>
      <c r="B10" s="144"/>
      <c r="C10" s="144"/>
      <c r="D10" s="141"/>
      <c r="E10" s="146"/>
      <c r="F10" s="147"/>
      <c r="G10" s="148"/>
    </row>
    <row r="11" spans="1:8">
      <c r="A11" s="140" t="s">
        <v>0</v>
      </c>
      <c r="B11" s="123"/>
      <c r="C11" s="123"/>
      <c r="D11" s="141"/>
      <c r="E11" s="114"/>
      <c r="F11" s="115"/>
      <c r="G11" s="142" t="s">
        <v>0</v>
      </c>
    </row>
    <row r="12" spans="1:8">
      <c r="A12" s="143" t="s">
        <v>0</v>
      </c>
      <c r="B12" s="144"/>
      <c r="C12" s="144" t="s">
        <v>0</v>
      </c>
      <c r="D12" s="141"/>
      <c r="E12" s="146"/>
      <c r="F12" s="147" t="s">
        <v>0</v>
      </c>
      <c r="G12" s="148"/>
    </row>
    <row r="13" spans="1:8">
      <c r="A13" s="140" t="s">
        <v>0</v>
      </c>
      <c r="B13" s="123"/>
      <c r="C13" s="123" t="s">
        <v>0</v>
      </c>
      <c r="D13" s="141"/>
      <c r="E13" s="114"/>
      <c r="F13" s="115" t="s">
        <v>0</v>
      </c>
      <c r="G13" s="142"/>
    </row>
    <row r="14" spans="1:8">
      <c r="A14" s="143" t="s">
        <v>0</v>
      </c>
      <c r="B14" s="144"/>
      <c r="C14" s="144" t="s">
        <v>0</v>
      </c>
      <c r="D14" s="141"/>
      <c r="E14" s="141"/>
      <c r="F14" s="147"/>
      <c r="G14" s="148"/>
    </row>
    <row r="15" spans="1:8">
      <c r="A15" s="140" t="s">
        <v>0</v>
      </c>
      <c r="B15" s="123"/>
      <c r="C15" s="123" t="s">
        <v>0</v>
      </c>
      <c r="D15" s="141"/>
      <c r="E15" s="141"/>
      <c r="F15" s="115"/>
      <c r="G15" s="142" t="s">
        <v>0</v>
      </c>
    </row>
    <row r="16" spans="1:8">
      <c r="A16" s="143" t="s">
        <v>0</v>
      </c>
      <c r="B16" s="144"/>
      <c r="C16" s="144" t="s">
        <v>56</v>
      </c>
      <c r="D16" s="141"/>
      <c r="E16" s="141"/>
      <c r="F16" s="147"/>
      <c r="G16" s="148"/>
    </row>
    <row r="17" spans="1:7">
      <c r="A17" s="140" t="s">
        <v>0</v>
      </c>
      <c r="B17" s="123"/>
      <c r="C17" s="123" t="s">
        <v>0</v>
      </c>
      <c r="D17" s="141"/>
      <c r="E17" s="114"/>
      <c r="F17" s="115" t="s">
        <v>0</v>
      </c>
      <c r="G17" s="142" t="s">
        <v>0</v>
      </c>
    </row>
    <row r="18" spans="1:7">
      <c r="A18" s="143" t="s">
        <v>0</v>
      </c>
      <c r="B18" s="144"/>
      <c r="C18" s="144" t="s">
        <v>0</v>
      </c>
      <c r="D18" s="141"/>
      <c r="E18" s="146"/>
      <c r="F18" s="147"/>
      <c r="G18" s="148" t="s">
        <v>0</v>
      </c>
    </row>
    <row r="19" spans="1:7">
      <c r="A19" s="140" t="s">
        <v>0</v>
      </c>
      <c r="B19" s="123"/>
      <c r="C19" s="123" t="s">
        <v>0</v>
      </c>
      <c r="D19" s="141"/>
      <c r="E19" s="114"/>
      <c r="F19" s="115"/>
      <c r="G19" s="142"/>
    </row>
    <row r="20" spans="1:7">
      <c r="A20" s="143" t="s">
        <v>0</v>
      </c>
      <c r="B20" s="144"/>
      <c r="C20" s="144" t="s">
        <v>0</v>
      </c>
      <c r="D20" s="141"/>
      <c r="E20" s="146"/>
      <c r="F20" s="147"/>
      <c r="G20" s="148"/>
    </row>
    <row r="21" spans="1:7">
      <c r="A21" s="140" t="s">
        <v>0</v>
      </c>
      <c r="B21" s="123"/>
      <c r="C21" s="123" t="s">
        <v>0</v>
      </c>
      <c r="D21" s="141"/>
      <c r="E21" s="114"/>
      <c r="F21" s="115" t="s">
        <v>0</v>
      </c>
      <c r="G21" s="142"/>
    </row>
    <row r="22" spans="1:7">
      <c r="A22" s="143" t="s">
        <v>0</v>
      </c>
      <c r="B22" s="144"/>
      <c r="C22" s="144" t="s">
        <v>0</v>
      </c>
      <c r="D22" s="141"/>
      <c r="E22" s="146"/>
      <c r="F22" s="147" t="s">
        <v>0</v>
      </c>
      <c r="G22" s="148"/>
    </row>
    <row r="23" spans="1:7">
      <c r="A23" s="140" t="s">
        <v>0</v>
      </c>
      <c r="B23" s="123"/>
      <c r="C23" s="123" t="s">
        <v>0</v>
      </c>
      <c r="D23" s="141"/>
      <c r="E23" s="114"/>
      <c r="F23" s="115" t="s">
        <v>0</v>
      </c>
      <c r="G23" s="142"/>
    </row>
    <row r="24" spans="1:7">
      <c r="A24" s="143" t="s">
        <v>0</v>
      </c>
      <c r="B24" s="144"/>
      <c r="C24" s="144" t="s">
        <v>0</v>
      </c>
      <c r="D24" s="141"/>
      <c r="E24" s="146"/>
      <c r="F24" s="147"/>
      <c r="G24" s="148"/>
    </row>
    <row r="25" spans="1:7">
      <c r="A25" s="140" t="s">
        <v>0</v>
      </c>
      <c r="B25" s="123"/>
      <c r="C25" s="123" t="s">
        <v>0</v>
      </c>
      <c r="D25" s="141"/>
      <c r="E25" s="114"/>
      <c r="F25" s="115" t="s">
        <v>0</v>
      </c>
      <c r="G25" s="142"/>
    </row>
    <row r="26" spans="1:7">
      <c r="A26" s="143"/>
      <c r="B26" s="144"/>
      <c r="C26" s="144"/>
      <c r="D26" s="141"/>
      <c r="E26" s="146"/>
      <c r="F26" s="147"/>
      <c r="G26" s="148"/>
    </row>
    <row r="27" spans="1:7">
      <c r="A27" s="140"/>
      <c r="B27" s="123"/>
      <c r="C27" s="123"/>
      <c r="D27" s="141"/>
      <c r="E27" s="114"/>
      <c r="F27" s="115"/>
      <c r="G27" s="142"/>
    </row>
    <row r="28" spans="1:7">
      <c r="A28" s="143"/>
      <c r="B28" s="144"/>
      <c r="C28" s="144"/>
      <c r="D28" s="141"/>
      <c r="E28" s="146"/>
      <c r="F28" s="147"/>
      <c r="G28" s="148"/>
    </row>
    <row r="29" spans="1:7">
      <c r="A29" s="140"/>
      <c r="B29" s="123"/>
      <c r="C29" s="123"/>
      <c r="D29" s="141"/>
      <c r="E29" s="114"/>
      <c r="F29" s="115"/>
      <c r="G29" s="142"/>
    </row>
    <row r="30" spans="1:7">
      <c r="A30" s="143"/>
      <c r="B30" s="144"/>
      <c r="C30" s="144"/>
      <c r="D30" s="141"/>
      <c r="E30" s="146"/>
      <c r="F30" s="147"/>
      <c r="G30" s="148"/>
    </row>
    <row r="31" spans="1:7">
      <c r="A31" s="140"/>
      <c r="B31" s="123"/>
      <c r="C31" s="123"/>
      <c r="D31" s="141"/>
      <c r="E31" s="114"/>
      <c r="F31" s="115"/>
      <c r="G31" s="142"/>
    </row>
    <row r="32" spans="1:7">
      <c r="A32" s="143"/>
      <c r="B32" s="144"/>
      <c r="C32" s="144"/>
      <c r="D32" s="141"/>
      <c r="E32" s="146"/>
      <c r="F32" s="147"/>
      <c r="G32" s="148"/>
    </row>
    <row r="33" spans="1:9">
      <c r="A33" s="140"/>
      <c r="B33" s="123"/>
      <c r="C33" s="123"/>
      <c r="D33" s="141"/>
      <c r="E33" s="114"/>
      <c r="F33" s="115"/>
      <c r="G33" s="142"/>
    </row>
    <row r="34" spans="1:9">
      <c r="A34" s="143"/>
      <c r="B34" s="144"/>
      <c r="C34" s="144"/>
      <c r="D34" s="141"/>
      <c r="E34" s="146"/>
      <c r="F34" s="147"/>
      <c r="G34" s="148"/>
    </row>
    <row r="35" spans="1:9">
      <c r="A35" s="140"/>
      <c r="B35" s="123"/>
      <c r="C35" s="123"/>
      <c r="D35" s="141"/>
      <c r="E35" s="114"/>
      <c r="F35" s="115"/>
      <c r="G35" s="142"/>
    </row>
    <row r="36" spans="1:9" ht="15.6" thickBot="1">
      <c r="A36" s="149"/>
      <c r="B36" s="135"/>
      <c r="C36" s="135"/>
      <c r="D36" s="150"/>
      <c r="E36" s="150"/>
      <c r="F36" s="151"/>
      <c r="G36" s="152"/>
    </row>
    <row r="37" spans="1:9" ht="16.2" thickTop="1">
      <c r="A37" s="11" t="s">
        <v>57</v>
      </c>
      <c r="B37" s="9"/>
      <c r="C37" s="11"/>
      <c r="D37" s="11"/>
      <c r="E37" s="11"/>
      <c r="F37" s="11"/>
      <c r="G37" s="11"/>
      <c r="H37" s="11"/>
      <c r="I37" s="11"/>
    </row>
  </sheetData>
  <sheetProtection sheet="1" selectLockedCells="1"/>
  <customSheetViews>
    <customSheetView guid="{AB24A90F-DAE4-4688-BD0F-CBEAC2613C33}" scale="87" colorId="22" fitToPage="1">
      <selection activeCell="E14" sqref="E14"/>
      <pageMargins left="0.5" right="0.66700000000000004" top="0.5" bottom="0.5" header="0.5" footer="0.5"/>
      <pageSetup scale="84" orientation="portrait" horizontalDpi="300" verticalDpi="300" r:id="rId1"/>
      <headerFooter alignWithMargins="0"/>
    </customSheetView>
    <customSheetView guid="{0A8EFBF8-3EE3-472E-A278-43B63E23419B}" scale="87" colorId="22" fitToPage="1">
      <selection activeCell="E14" sqref="E14"/>
      <pageMargins left="0.5" right="0.66700000000000004" top="0.5" bottom="0.5" header="0.5" footer="0.5"/>
      <pageSetup scale="84" orientation="portrait" horizontalDpi="300" verticalDpi="300" r:id="rId2"/>
      <headerFooter alignWithMargins="0"/>
    </customSheetView>
  </customSheetViews>
  <mergeCells count="3">
    <mergeCell ref="D5:F5"/>
    <mergeCell ref="D6:F6"/>
    <mergeCell ref="A2:G2"/>
  </mergeCells>
  <phoneticPr fontId="0" type="noConversion"/>
  <pageMargins left="0.5" right="0.66700000000000004" top="0.5" bottom="0.5" header="0.5" footer="0.5"/>
  <pageSetup scale="84" orientation="portrait" r:id="rId3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18"/>
  <sheetViews>
    <sheetView zoomScaleNormal="100" zoomScaleSheetLayoutView="100" workbookViewId="0">
      <selection activeCell="D10" sqref="D10"/>
    </sheetView>
  </sheetViews>
  <sheetFormatPr defaultColWidth="8.90625" defaultRowHeight="15"/>
  <cols>
    <col min="1" max="1" width="2.36328125" style="36" customWidth="1"/>
    <col min="2" max="2" width="11.08984375" style="36" customWidth="1"/>
    <col min="3" max="3" width="11.453125" style="36" customWidth="1"/>
    <col min="4" max="4" width="13" style="36" customWidth="1"/>
    <col min="5" max="5" width="13.36328125" style="36" customWidth="1"/>
    <col min="6" max="6" width="11.90625" style="36" customWidth="1"/>
    <col min="7" max="7" width="13.08984375" style="36" customWidth="1"/>
    <col min="8" max="16384" width="8.90625" style="36"/>
  </cols>
  <sheetData>
    <row r="1" spans="2:7" ht="15.6" thickBot="1"/>
    <row r="2" spans="2:7" ht="17.25" customHeight="1" thickBot="1">
      <c r="B2" s="510" t="s">
        <v>146</v>
      </c>
      <c r="C2" s="511"/>
      <c r="D2" s="512"/>
      <c r="E2" s="45"/>
      <c r="F2" s="45"/>
      <c r="G2" s="45"/>
    </row>
    <row r="3" spans="2:7" ht="38.25" customHeight="1" thickBot="1">
      <c r="B3" s="48" t="s">
        <v>131</v>
      </c>
      <c r="C3" s="51"/>
      <c r="D3" s="52"/>
      <c r="E3" s="45"/>
      <c r="F3" s="45"/>
      <c r="G3" s="45"/>
    </row>
    <row r="4" spans="2:7" ht="26.4">
      <c r="B4" s="39" t="s">
        <v>135</v>
      </c>
      <c r="C4" s="40" t="s">
        <v>148</v>
      </c>
      <c r="D4" s="41" t="s">
        <v>147</v>
      </c>
    </row>
    <row r="5" spans="2:7" ht="27" thickBot="1">
      <c r="B5" s="42"/>
      <c r="C5" s="43" t="s">
        <v>149</v>
      </c>
      <c r="D5" s="44" t="s">
        <v>136</v>
      </c>
    </row>
    <row r="6" spans="2:7">
      <c r="D6" s="40" t="s">
        <v>136</v>
      </c>
    </row>
    <row r="7" spans="2:7">
      <c r="D7" s="40" t="s">
        <v>136</v>
      </c>
    </row>
    <row r="8" spans="2:7">
      <c r="D8" s="40" t="s">
        <v>136</v>
      </c>
    </row>
    <row r="9" spans="2:7">
      <c r="D9" s="40" t="s">
        <v>136</v>
      </c>
    </row>
    <row r="10" spans="2:7">
      <c r="D10" s="40" t="s">
        <v>136</v>
      </c>
    </row>
    <row r="11" spans="2:7">
      <c r="D11" s="40" t="s">
        <v>136</v>
      </c>
    </row>
    <row r="12" spans="2:7">
      <c r="D12" s="40" t="s">
        <v>136</v>
      </c>
    </row>
    <row r="13" spans="2:7">
      <c r="D13" s="40" t="s">
        <v>136</v>
      </c>
    </row>
    <row r="14" spans="2:7">
      <c r="D14" s="40" t="s">
        <v>136</v>
      </c>
    </row>
    <row r="15" spans="2:7">
      <c r="D15" s="40" t="s">
        <v>136</v>
      </c>
    </row>
    <row r="16" spans="2:7">
      <c r="D16" s="40" t="s">
        <v>136</v>
      </c>
    </row>
    <row r="17" spans="4:4">
      <c r="D17" s="40" t="s">
        <v>136</v>
      </c>
    </row>
    <row r="18" spans="4:4">
      <c r="D18" s="40" t="s">
        <v>136</v>
      </c>
    </row>
  </sheetData>
  <customSheetViews>
    <customSheetView guid="{AB24A90F-DAE4-4688-BD0F-CBEAC2613C33}" fitToPage="1">
      <selection activeCell="D10" sqref="D10"/>
      <pageMargins left="0.75" right="0.75" top="1" bottom="1" header="0.5" footer="0.5"/>
      <pageSetup scale="90" orientation="portrait" r:id="rId1"/>
      <headerFooter alignWithMargins="0"/>
    </customSheetView>
    <customSheetView guid="{0A8EFBF8-3EE3-472E-A278-43B63E23419B}" fitToPage="1">
      <selection activeCell="D10" sqref="D10"/>
      <pageMargins left="0.75" right="0.75" top="1" bottom="1" header="0.5" footer="0.5"/>
      <pageSetup scale="90" orientation="portrait" r:id="rId2"/>
      <headerFooter alignWithMargins="0"/>
    </customSheetView>
  </customSheetViews>
  <mergeCells count="1">
    <mergeCell ref="B2:D2"/>
  </mergeCells>
  <phoneticPr fontId="14" type="noConversion"/>
  <pageMargins left="0.75" right="0.75" top="1" bottom="1" header="0.5" footer="0.5"/>
  <pageSetup scale="90" orientation="portrait" r:id="rId3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B1:G5"/>
  <sheetViews>
    <sheetView zoomScaleNormal="100" zoomScaleSheetLayoutView="100" workbookViewId="0">
      <selection activeCell="D24" sqref="D24"/>
    </sheetView>
  </sheetViews>
  <sheetFormatPr defaultColWidth="8.90625" defaultRowHeight="15"/>
  <cols>
    <col min="1" max="1" width="2.453125" style="36" customWidth="1"/>
    <col min="2" max="2" width="14.36328125" style="36" customWidth="1"/>
    <col min="3" max="3" width="11.08984375" style="36" customWidth="1"/>
    <col min="4" max="4" width="10.36328125" style="36" customWidth="1"/>
    <col min="5" max="5" width="14.08984375" style="36" customWidth="1"/>
    <col min="6" max="6" width="10.81640625" style="36" customWidth="1"/>
    <col min="7" max="7" width="14.36328125" style="36" customWidth="1"/>
    <col min="8" max="16384" width="8.90625" style="36"/>
  </cols>
  <sheetData>
    <row r="1" spans="2:7" ht="15.6" thickBot="1"/>
    <row r="2" spans="2:7" ht="17.25" customHeight="1" thickBot="1">
      <c r="B2" s="510" t="s">
        <v>144</v>
      </c>
      <c r="C2" s="511"/>
      <c r="D2" s="512"/>
      <c r="F2" s="37"/>
      <c r="G2" s="37"/>
    </row>
    <row r="3" spans="2:7" ht="38.25" customHeight="1" thickBot="1">
      <c r="B3" s="48" t="s">
        <v>131</v>
      </c>
      <c r="C3" s="49"/>
      <c r="D3" s="50"/>
      <c r="E3" s="38"/>
      <c r="F3" s="37"/>
      <c r="G3" s="37"/>
    </row>
    <row r="4" spans="2:7" ht="27.75" customHeight="1">
      <c r="B4" s="39" t="s">
        <v>132</v>
      </c>
      <c r="C4" s="40" t="s">
        <v>145</v>
      </c>
      <c r="D4" s="41" t="s">
        <v>143</v>
      </c>
    </row>
    <row r="5" spans="2:7" ht="15.6" thickBot="1">
      <c r="B5" s="42"/>
      <c r="C5" s="43" t="s">
        <v>133</v>
      </c>
      <c r="D5" s="44" t="s">
        <v>134</v>
      </c>
    </row>
  </sheetData>
  <customSheetViews>
    <customSheetView guid="{AB24A90F-DAE4-4688-BD0F-CBEAC2613C33}" fitToPage="1">
      <selection activeCell="D24" sqref="D24"/>
      <pageMargins left="0.75" right="0.75" top="1" bottom="1" header="0.5" footer="0.5"/>
      <pageSetup orientation="portrait" r:id="rId1"/>
      <headerFooter alignWithMargins="0"/>
    </customSheetView>
    <customSheetView guid="{0A8EFBF8-3EE3-472E-A278-43B63E23419B}" fitToPage="1">
      <selection activeCell="D24" sqref="D24"/>
      <pageMargins left="0.75" right="0.75" top="1" bottom="1" header="0.5" footer="0.5"/>
      <pageSetup orientation="portrait" r:id="rId2"/>
      <headerFooter alignWithMargins="0"/>
    </customSheetView>
  </customSheetViews>
  <mergeCells count="1">
    <mergeCell ref="B2:D2"/>
  </mergeCells>
  <phoneticPr fontId="14" type="noConversion"/>
  <pageMargins left="0.75" right="0.75" top="1" bottom="1" header="0.5" footer="0.5"/>
  <pageSetup orientation="portrait" r:id="rId3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64"/>
  <sheetViews>
    <sheetView zoomScaleNormal="100" zoomScaleSheetLayoutView="100" workbookViewId="0">
      <selection activeCell="B28" sqref="B28:C28"/>
    </sheetView>
  </sheetViews>
  <sheetFormatPr defaultColWidth="7.08984375" defaultRowHeight="13.2"/>
  <cols>
    <col min="1" max="3" width="7.08984375" style="12" customWidth="1"/>
    <col min="4" max="4" width="10.1796875" style="12" customWidth="1"/>
    <col min="5" max="16384" width="7.08984375" style="12"/>
  </cols>
  <sheetData>
    <row r="1" spans="1:9" ht="13.8" thickBot="1"/>
    <row r="2" spans="1:9">
      <c r="B2" s="13"/>
      <c r="C2" s="14" t="s">
        <v>128</v>
      </c>
      <c r="D2" s="14"/>
      <c r="E2" s="14"/>
      <c r="F2" s="14"/>
      <c r="G2" s="14"/>
      <c r="H2" s="14"/>
      <c r="I2" s="15"/>
    </row>
    <row r="3" spans="1:9" ht="13.8" thickBot="1">
      <c r="B3" s="16"/>
      <c r="C3" s="17" t="s">
        <v>106</v>
      </c>
      <c r="D3" s="17"/>
      <c r="E3" s="17"/>
      <c r="F3" s="17"/>
      <c r="G3" s="17"/>
      <c r="H3" s="17"/>
      <c r="I3" s="18"/>
    </row>
    <row r="4" spans="1:9">
      <c r="B4" s="19"/>
      <c r="C4" s="20"/>
      <c r="D4" s="20"/>
      <c r="E4" s="20"/>
      <c r="F4" s="20"/>
      <c r="G4" s="20"/>
      <c r="H4" s="20"/>
      <c r="I4" s="21"/>
    </row>
    <row r="5" spans="1:9">
      <c r="B5" s="22" t="s">
        <v>107</v>
      </c>
      <c r="C5" s="153">
        <v>407</v>
      </c>
      <c r="D5" s="20" t="s">
        <v>129</v>
      </c>
      <c r="E5" s="20"/>
      <c r="F5" s="153" t="s">
        <v>130</v>
      </c>
      <c r="G5" s="20" t="s">
        <v>142</v>
      </c>
      <c r="H5" s="154"/>
      <c r="I5" s="23" t="s">
        <v>0</v>
      </c>
    </row>
    <row r="6" spans="1:9">
      <c r="B6" s="22"/>
      <c r="C6" s="24"/>
      <c r="D6" s="20"/>
      <c r="E6" s="20"/>
      <c r="F6" s="24"/>
      <c r="G6" s="20"/>
      <c r="H6" s="20"/>
      <c r="I6" s="25"/>
    </row>
    <row r="7" spans="1:9" hidden="1">
      <c r="A7" s="26" t="s">
        <v>0</v>
      </c>
      <c r="B7" s="27"/>
      <c r="C7" s="24" t="s">
        <v>108</v>
      </c>
      <c r="D7" s="20"/>
      <c r="E7" s="20"/>
      <c r="F7" s="24"/>
      <c r="G7" s="20"/>
      <c r="H7" s="20"/>
      <c r="I7" s="25"/>
    </row>
    <row r="8" spans="1:9" ht="13.8" thickBot="1">
      <c r="B8" s="16" t="s">
        <v>109</v>
      </c>
      <c r="C8" s="17"/>
      <c r="D8" s="17"/>
      <c r="E8" s="17"/>
      <c r="F8" s="28" t="s">
        <v>0</v>
      </c>
      <c r="G8" s="17"/>
      <c r="H8" s="17"/>
      <c r="I8" s="18"/>
    </row>
    <row r="9" spans="1:9">
      <c r="B9" s="19"/>
      <c r="C9" s="20"/>
      <c r="D9" s="20"/>
      <c r="E9" s="20"/>
      <c r="F9" s="20"/>
      <c r="G9" s="20"/>
      <c r="H9" s="20"/>
      <c r="I9" s="21"/>
    </row>
    <row r="10" spans="1:9">
      <c r="B10" s="33" t="s">
        <v>110</v>
      </c>
      <c r="C10" s="34"/>
      <c r="D10" s="34"/>
      <c r="E10" s="34"/>
      <c r="F10" s="34"/>
      <c r="G10" s="34"/>
      <c r="H10" s="34"/>
      <c r="I10" s="35"/>
    </row>
    <row r="11" spans="1:9">
      <c r="B11" s="33" t="s">
        <v>111</v>
      </c>
      <c r="C11" s="34"/>
      <c r="D11" s="34"/>
      <c r="E11" s="34"/>
      <c r="F11" s="34"/>
      <c r="G11" s="34"/>
      <c r="H11" s="34"/>
      <c r="I11" s="35"/>
    </row>
    <row r="12" spans="1:9">
      <c r="B12" s="33" t="s">
        <v>112</v>
      </c>
      <c r="C12" s="34"/>
      <c r="D12" s="34"/>
      <c r="E12" s="34"/>
      <c r="F12" s="34"/>
      <c r="G12" s="34"/>
      <c r="H12" s="34"/>
      <c r="I12" s="35"/>
    </row>
    <row r="13" spans="1:9">
      <c r="B13" s="33" t="s">
        <v>113</v>
      </c>
      <c r="C13" s="34"/>
      <c r="D13" s="34"/>
      <c r="E13" s="34"/>
      <c r="F13" s="34"/>
      <c r="G13" s="34"/>
      <c r="H13" s="34"/>
      <c r="I13" s="35"/>
    </row>
    <row r="14" spans="1:9">
      <c r="B14" s="33" t="s">
        <v>114</v>
      </c>
      <c r="C14" s="34"/>
      <c r="D14" s="34"/>
      <c r="E14" s="34"/>
      <c r="F14" s="34"/>
      <c r="G14" s="34"/>
      <c r="H14" s="34"/>
      <c r="I14" s="35"/>
    </row>
    <row r="15" spans="1:9" ht="13.8" thickBot="1">
      <c r="B15" s="19"/>
      <c r="C15" s="20"/>
      <c r="D15" s="20"/>
      <c r="E15" s="20"/>
      <c r="F15" s="20"/>
      <c r="G15" s="20"/>
      <c r="H15" s="20"/>
      <c r="I15" s="21"/>
    </row>
    <row r="16" spans="1:9">
      <c r="B16" s="520" t="s">
        <v>115</v>
      </c>
      <c r="C16" s="521"/>
      <c r="D16" s="29" t="s">
        <v>116</v>
      </c>
      <c r="E16" s="13"/>
      <c r="F16" s="14" t="s">
        <v>117</v>
      </c>
      <c r="G16" s="14"/>
      <c r="H16" s="14"/>
      <c r="I16" s="15"/>
    </row>
    <row r="17" spans="2:9">
      <c r="B17" s="522" t="s">
        <v>118</v>
      </c>
      <c r="C17" s="523"/>
      <c r="D17" s="30" t="s">
        <v>119</v>
      </c>
      <c r="E17" s="19"/>
      <c r="F17" s="20"/>
      <c r="G17" s="20"/>
      <c r="H17" s="20"/>
      <c r="I17" s="21"/>
    </row>
    <row r="18" spans="2:9" hidden="1">
      <c r="B18" s="19"/>
      <c r="C18" s="21"/>
      <c r="D18" s="31"/>
      <c r="E18" s="19"/>
      <c r="F18" s="20"/>
      <c r="G18" s="20"/>
      <c r="H18" s="20"/>
      <c r="I18" s="21"/>
    </row>
    <row r="19" spans="2:9" ht="13.8" thickBot="1">
      <c r="B19" s="524"/>
      <c r="C19" s="525"/>
      <c r="D19" s="32"/>
      <c r="E19" s="16"/>
      <c r="F19" s="17"/>
      <c r="G19" s="17"/>
      <c r="H19" s="17"/>
      <c r="I19" s="18"/>
    </row>
    <row r="20" spans="2:9">
      <c r="B20" s="517" t="s">
        <v>120</v>
      </c>
      <c r="C20" s="518"/>
      <c r="D20" s="155" t="s">
        <v>121</v>
      </c>
      <c r="E20" s="156" t="s">
        <v>122</v>
      </c>
      <c r="F20" s="157"/>
      <c r="G20" s="157"/>
      <c r="H20" s="157"/>
      <c r="I20" s="158"/>
    </row>
    <row r="21" spans="2:9">
      <c r="B21" s="513" t="s">
        <v>281</v>
      </c>
      <c r="C21" s="514"/>
      <c r="D21" s="159" t="s">
        <v>121</v>
      </c>
      <c r="E21" s="160" t="s">
        <v>282</v>
      </c>
      <c r="F21" s="161"/>
      <c r="G21" s="161"/>
      <c r="H21" s="161"/>
      <c r="I21" s="162"/>
    </row>
    <row r="22" spans="2:9">
      <c r="B22" s="513" t="s">
        <v>293</v>
      </c>
      <c r="C22" s="514"/>
      <c r="D22" s="159" t="s">
        <v>121</v>
      </c>
      <c r="E22" s="160" t="s">
        <v>294</v>
      </c>
      <c r="F22" s="161"/>
      <c r="G22" s="161"/>
      <c r="H22" s="161"/>
      <c r="I22" s="162"/>
    </row>
    <row r="23" spans="2:9">
      <c r="B23" s="519" t="s">
        <v>295</v>
      </c>
      <c r="C23" s="514"/>
      <c r="D23" s="159" t="s">
        <v>121</v>
      </c>
      <c r="E23" s="160" t="s">
        <v>296</v>
      </c>
      <c r="F23" s="161"/>
      <c r="G23" s="161"/>
      <c r="H23" s="161"/>
      <c r="I23" s="162"/>
    </row>
    <row r="24" spans="2:9">
      <c r="B24" s="513" t="s">
        <v>297</v>
      </c>
      <c r="C24" s="514"/>
      <c r="D24" s="159" t="s">
        <v>121</v>
      </c>
      <c r="E24" s="160" t="s">
        <v>298</v>
      </c>
      <c r="F24" s="161"/>
      <c r="G24" s="161"/>
      <c r="H24" s="161"/>
      <c r="I24" s="162"/>
    </row>
    <row r="25" spans="2:9" hidden="1">
      <c r="B25" s="513"/>
      <c r="C25" s="514"/>
      <c r="D25" s="159"/>
      <c r="E25" s="160"/>
      <c r="F25" s="161"/>
      <c r="G25" s="161"/>
      <c r="H25" s="161"/>
      <c r="I25" s="162"/>
    </row>
    <row r="26" spans="2:9" hidden="1">
      <c r="B26" s="513"/>
      <c r="C26" s="514"/>
      <c r="D26" s="159"/>
      <c r="E26" s="160"/>
      <c r="F26" s="161"/>
      <c r="G26" s="161"/>
      <c r="H26" s="161"/>
      <c r="I26" s="162"/>
    </row>
    <row r="27" spans="2:9">
      <c r="B27" s="513"/>
      <c r="C27" s="514"/>
      <c r="D27" s="159"/>
      <c r="E27" s="160"/>
      <c r="F27" s="161"/>
      <c r="G27" s="161"/>
      <c r="H27" s="161"/>
      <c r="I27" s="162"/>
    </row>
    <row r="28" spans="2:9">
      <c r="B28" s="513"/>
      <c r="C28" s="514"/>
      <c r="D28" s="159"/>
      <c r="E28" s="160"/>
      <c r="F28" s="161"/>
      <c r="G28" s="161"/>
      <c r="H28" s="161"/>
      <c r="I28" s="162"/>
    </row>
    <row r="29" spans="2:9">
      <c r="B29" s="513"/>
      <c r="C29" s="514"/>
      <c r="D29" s="159"/>
      <c r="E29" s="160"/>
      <c r="F29" s="161"/>
      <c r="G29" s="161"/>
      <c r="H29" s="161"/>
      <c r="I29" s="162"/>
    </row>
    <row r="30" spans="2:9">
      <c r="B30" s="513"/>
      <c r="C30" s="514"/>
      <c r="D30" s="159"/>
      <c r="E30" s="160"/>
      <c r="F30" s="161"/>
      <c r="G30" s="161"/>
      <c r="H30" s="161"/>
      <c r="I30" s="162"/>
    </row>
    <row r="31" spans="2:9">
      <c r="B31" s="513"/>
      <c r="C31" s="514"/>
      <c r="D31" s="159"/>
      <c r="E31" s="160"/>
      <c r="F31" s="161"/>
      <c r="G31" s="161"/>
      <c r="H31" s="161"/>
      <c r="I31" s="162"/>
    </row>
    <row r="32" spans="2:9">
      <c r="B32" s="513"/>
      <c r="C32" s="514"/>
      <c r="D32" s="159"/>
      <c r="E32" s="160"/>
      <c r="F32" s="161"/>
      <c r="G32" s="161"/>
      <c r="H32" s="161"/>
      <c r="I32" s="162"/>
    </row>
    <row r="33" spans="2:9">
      <c r="B33" s="513"/>
      <c r="C33" s="514"/>
      <c r="D33" s="159"/>
      <c r="E33" s="160"/>
      <c r="F33" s="161"/>
      <c r="G33" s="161"/>
      <c r="H33" s="161"/>
      <c r="I33" s="162"/>
    </row>
    <row r="34" spans="2:9">
      <c r="B34" s="513"/>
      <c r="C34" s="514"/>
      <c r="D34" s="159"/>
      <c r="E34" s="160"/>
      <c r="F34" s="161"/>
      <c r="G34" s="161"/>
      <c r="H34" s="161"/>
      <c r="I34" s="162"/>
    </row>
    <row r="35" spans="2:9">
      <c r="B35" s="513"/>
      <c r="C35" s="514"/>
      <c r="D35" s="159"/>
      <c r="E35" s="160"/>
      <c r="F35" s="161"/>
      <c r="G35" s="161"/>
      <c r="H35" s="161"/>
      <c r="I35" s="162"/>
    </row>
    <row r="36" spans="2:9">
      <c r="B36" s="513"/>
      <c r="C36" s="514"/>
      <c r="D36" s="159"/>
      <c r="E36" s="160"/>
      <c r="F36" s="161"/>
      <c r="G36" s="161"/>
      <c r="H36" s="161"/>
      <c r="I36" s="162"/>
    </row>
    <row r="37" spans="2:9">
      <c r="B37" s="513"/>
      <c r="C37" s="514"/>
      <c r="D37" s="159"/>
      <c r="E37" s="160"/>
      <c r="F37" s="161"/>
      <c r="G37" s="161"/>
      <c r="H37" s="161"/>
      <c r="I37" s="162"/>
    </row>
    <row r="38" spans="2:9">
      <c r="B38" s="513"/>
      <c r="C38" s="514"/>
      <c r="D38" s="159"/>
      <c r="E38" s="160"/>
      <c r="F38" s="161"/>
      <c r="G38" s="161"/>
      <c r="H38" s="161"/>
      <c r="I38" s="162"/>
    </row>
    <row r="39" spans="2:9">
      <c r="B39" s="513" t="s">
        <v>0</v>
      </c>
      <c r="C39" s="514"/>
      <c r="D39" s="159"/>
      <c r="E39" s="160"/>
      <c r="F39" s="161"/>
      <c r="G39" s="161"/>
      <c r="H39" s="161"/>
      <c r="I39" s="162"/>
    </row>
    <row r="40" spans="2:9">
      <c r="B40" s="513" t="s">
        <v>0</v>
      </c>
      <c r="C40" s="514"/>
      <c r="D40" s="159"/>
      <c r="E40" s="160"/>
      <c r="F40" s="161"/>
      <c r="G40" s="161"/>
      <c r="H40" s="161"/>
      <c r="I40" s="162"/>
    </row>
    <row r="41" spans="2:9">
      <c r="B41" s="513" t="s">
        <v>0</v>
      </c>
      <c r="C41" s="514"/>
      <c r="D41" s="159"/>
      <c r="E41" s="160"/>
      <c r="F41" s="161"/>
      <c r="G41" s="161"/>
      <c r="H41" s="161"/>
      <c r="I41" s="162"/>
    </row>
    <row r="42" spans="2:9">
      <c r="B42" s="513"/>
      <c r="C42" s="514"/>
      <c r="D42" s="159"/>
      <c r="E42" s="160"/>
      <c r="F42" s="161"/>
      <c r="G42" s="161"/>
      <c r="H42" s="161"/>
      <c r="I42" s="162"/>
    </row>
    <row r="43" spans="2:9">
      <c r="B43" s="513" t="s">
        <v>0</v>
      </c>
      <c r="C43" s="514"/>
      <c r="D43" s="159"/>
      <c r="E43" s="160"/>
      <c r="F43" s="161"/>
      <c r="G43" s="161"/>
      <c r="H43" s="161"/>
      <c r="I43" s="162"/>
    </row>
    <row r="44" spans="2:9">
      <c r="B44" s="513" t="s">
        <v>0</v>
      </c>
      <c r="C44" s="514"/>
      <c r="D44" s="159"/>
      <c r="E44" s="160"/>
      <c r="F44" s="161"/>
      <c r="G44" s="161"/>
      <c r="H44" s="161"/>
      <c r="I44" s="162"/>
    </row>
    <row r="45" spans="2:9">
      <c r="B45" s="513" t="s">
        <v>0</v>
      </c>
      <c r="C45" s="514"/>
      <c r="D45" s="159"/>
      <c r="E45" s="160"/>
      <c r="F45" s="161"/>
      <c r="G45" s="161"/>
      <c r="H45" s="161"/>
      <c r="I45" s="162"/>
    </row>
    <row r="46" spans="2:9">
      <c r="B46" s="513" t="s">
        <v>0</v>
      </c>
      <c r="C46" s="514"/>
      <c r="D46" s="159"/>
      <c r="E46" s="160"/>
      <c r="F46" s="161"/>
      <c r="G46" s="161"/>
      <c r="H46" s="161"/>
      <c r="I46" s="162"/>
    </row>
    <row r="47" spans="2:9">
      <c r="B47" s="513" t="s">
        <v>0</v>
      </c>
      <c r="C47" s="514"/>
      <c r="D47" s="159"/>
      <c r="E47" s="160"/>
      <c r="F47" s="161"/>
      <c r="G47" s="161"/>
      <c r="H47" s="161"/>
      <c r="I47" s="162"/>
    </row>
    <row r="48" spans="2:9">
      <c r="B48" s="513" t="s">
        <v>0</v>
      </c>
      <c r="C48" s="514"/>
      <c r="D48" s="159"/>
      <c r="E48" s="160"/>
      <c r="F48" s="161"/>
      <c r="G48" s="161"/>
      <c r="H48" s="161"/>
      <c r="I48" s="162"/>
    </row>
    <row r="49" spans="2:9">
      <c r="B49" s="513" t="s">
        <v>0</v>
      </c>
      <c r="C49" s="514"/>
      <c r="D49" s="159"/>
      <c r="E49" s="160"/>
      <c r="F49" s="161"/>
      <c r="G49" s="161"/>
      <c r="H49" s="161"/>
      <c r="I49" s="162"/>
    </row>
    <row r="50" spans="2:9">
      <c r="B50" s="513" t="s">
        <v>0</v>
      </c>
      <c r="C50" s="514"/>
      <c r="D50" s="159"/>
      <c r="E50" s="160"/>
      <c r="F50" s="161"/>
      <c r="G50" s="161"/>
      <c r="H50" s="161"/>
      <c r="I50" s="162"/>
    </row>
    <row r="51" spans="2:9">
      <c r="B51" s="513" t="s">
        <v>0</v>
      </c>
      <c r="C51" s="514"/>
      <c r="D51" s="159"/>
      <c r="E51" s="160"/>
      <c r="F51" s="161"/>
      <c r="G51" s="161"/>
      <c r="H51" s="161"/>
      <c r="I51" s="162"/>
    </row>
    <row r="52" spans="2:9">
      <c r="B52" s="513" t="s">
        <v>0</v>
      </c>
      <c r="C52" s="514"/>
      <c r="D52" s="159"/>
      <c r="E52" s="160"/>
      <c r="F52" s="161"/>
      <c r="G52" s="161"/>
      <c r="H52" s="161"/>
      <c r="I52" s="162"/>
    </row>
    <row r="53" spans="2:9">
      <c r="B53" s="513" t="s">
        <v>0</v>
      </c>
      <c r="C53" s="514"/>
      <c r="D53" s="159"/>
      <c r="E53" s="160"/>
      <c r="F53" s="161"/>
      <c r="G53" s="161"/>
      <c r="H53" s="161"/>
      <c r="I53" s="162"/>
    </row>
    <row r="54" spans="2:9">
      <c r="B54" s="513" t="s">
        <v>0</v>
      </c>
      <c r="C54" s="514"/>
      <c r="D54" s="159"/>
      <c r="E54" s="160"/>
      <c r="F54" s="161"/>
      <c r="G54" s="161"/>
      <c r="H54" s="161"/>
      <c r="I54" s="162"/>
    </row>
    <row r="55" spans="2:9">
      <c r="B55" s="513" t="s">
        <v>0</v>
      </c>
      <c r="C55" s="514"/>
      <c r="D55" s="159"/>
      <c r="E55" s="160"/>
      <c r="F55" s="161"/>
      <c r="G55" s="161"/>
      <c r="H55" s="161"/>
      <c r="I55" s="162"/>
    </row>
    <row r="56" spans="2:9">
      <c r="B56" s="513" t="s">
        <v>0</v>
      </c>
      <c r="C56" s="514"/>
      <c r="D56" s="159"/>
      <c r="E56" s="160"/>
      <c r="F56" s="161"/>
      <c r="G56" s="161"/>
      <c r="H56" s="161"/>
      <c r="I56" s="162"/>
    </row>
    <row r="57" spans="2:9">
      <c r="B57" s="513" t="s">
        <v>0</v>
      </c>
      <c r="C57" s="514"/>
      <c r="D57" s="159"/>
      <c r="E57" s="160"/>
      <c r="F57" s="161"/>
      <c r="G57" s="161"/>
      <c r="H57" s="161"/>
      <c r="I57" s="162"/>
    </row>
    <row r="58" spans="2:9">
      <c r="B58" s="513" t="s">
        <v>0</v>
      </c>
      <c r="C58" s="514"/>
      <c r="D58" s="159"/>
      <c r="E58" s="160"/>
      <c r="F58" s="161"/>
      <c r="G58" s="161"/>
      <c r="H58" s="161"/>
      <c r="I58" s="162"/>
    </row>
    <row r="59" spans="2:9">
      <c r="B59" s="513" t="s">
        <v>0</v>
      </c>
      <c r="C59" s="514"/>
      <c r="D59" s="159"/>
      <c r="E59" s="160"/>
      <c r="F59" s="161"/>
      <c r="G59" s="161"/>
      <c r="H59" s="161"/>
      <c r="I59" s="162"/>
    </row>
    <row r="60" spans="2:9" ht="13.8" thickBot="1">
      <c r="B60" s="515" t="s">
        <v>0</v>
      </c>
      <c r="C60" s="516"/>
      <c r="D60" s="163"/>
      <c r="E60" s="164"/>
      <c r="F60" s="165"/>
      <c r="G60" s="165"/>
      <c r="H60" s="165"/>
      <c r="I60" s="166"/>
    </row>
    <row r="61" spans="2:9">
      <c r="B61" s="12" t="s">
        <v>0</v>
      </c>
    </row>
    <row r="62" spans="2:9">
      <c r="B62" s="12" t="s">
        <v>0</v>
      </c>
    </row>
    <row r="63" spans="2:9">
      <c r="B63" s="12" t="s">
        <v>0</v>
      </c>
    </row>
    <row r="64" spans="2:9">
      <c r="B64" s="12" t="s">
        <v>0</v>
      </c>
    </row>
  </sheetData>
  <sheetProtection sheet="1" selectLockedCells="1"/>
  <customSheetViews>
    <customSheetView guid="{AB24A90F-DAE4-4688-BD0F-CBEAC2613C33}" fitToPage="1" hiddenRows="1">
      <selection activeCell="B28" sqref="B28:C28"/>
      <pageMargins left="0.75" right="0.75" top="1" bottom="1" header="0.5" footer="0.5"/>
      <pageSetup scale="86" orientation="portrait" r:id="rId1"/>
      <headerFooter alignWithMargins="0"/>
    </customSheetView>
    <customSheetView guid="{0A8EFBF8-3EE3-472E-A278-43B63E23419B}" fitToPage="1" hiddenRows="1">
      <selection activeCell="B28" sqref="B28:C28"/>
      <pageMargins left="0.75" right="0.75" top="1" bottom="1" header="0.5" footer="0.5"/>
      <pageSetup scale="86" orientation="portrait" r:id="rId2"/>
      <headerFooter alignWithMargins="0"/>
    </customSheetView>
  </customSheetViews>
  <mergeCells count="43">
    <mergeCell ref="B16:C16"/>
    <mergeCell ref="B17:C17"/>
    <mergeCell ref="B19:C19"/>
    <mergeCell ref="B27:C27"/>
    <mergeCell ref="B24:C24"/>
    <mergeCell ref="B29:C29"/>
    <mergeCell ref="B20:C20"/>
    <mergeCell ref="B21:C21"/>
    <mergeCell ref="B22:C22"/>
    <mergeCell ref="B25:C26"/>
    <mergeCell ref="B23:C23"/>
    <mergeCell ref="B28:C28"/>
    <mergeCell ref="B39:C3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49:C4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60:C60"/>
    <mergeCell ref="B54:C54"/>
    <mergeCell ref="B55:C55"/>
    <mergeCell ref="B56:C56"/>
    <mergeCell ref="B57:C57"/>
    <mergeCell ref="B58:C58"/>
    <mergeCell ref="B50:C50"/>
    <mergeCell ref="B51:C51"/>
    <mergeCell ref="B52:C52"/>
    <mergeCell ref="B53:C53"/>
    <mergeCell ref="B59:C59"/>
  </mergeCells>
  <phoneticPr fontId="14" type="noConversion"/>
  <pageMargins left="0.75" right="0.75" top="1" bottom="1" header="0.5" footer="0.5"/>
  <pageSetup scale="86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transitionEvaluation="1">
    <pageSetUpPr fitToPage="1"/>
  </sheetPr>
  <dimension ref="A1:O39"/>
  <sheetViews>
    <sheetView showZeros="0" defaultGridColor="0" colorId="22" zoomScale="77" zoomScaleNormal="77" workbookViewId="0">
      <selection activeCell="O19" sqref="O19"/>
    </sheetView>
  </sheetViews>
  <sheetFormatPr defaultColWidth="9.81640625" defaultRowHeight="15.6"/>
  <cols>
    <col min="1" max="1" width="9.90625" style="58" bestFit="1" customWidth="1"/>
    <col min="2" max="2" width="4.81640625" style="58" customWidth="1"/>
    <col min="3" max="3" width="5.81640625" style="58" customWidth="1"/>
    <col min="4" max="4" width="30.453125" style="58" customWidth="1"/>
    <col min="5" max="13" width="9.81640625" style="58"/>
    <col min="14" max="14" width="10.54296875" style="58" bestFit="1" customWidth="1"/>
    <col min="15" max="16384" width="9.81640625" style="58"/>
  </cols>
  <sheetData>
    <row r="1" spans="1:15" ht="31.2" thickTop="1" thickBot="1">
      <c r="A1" s="368" t="s">
        <v>319</v>
      </c>
      <c r="B1" s="369"/>
      <c r="C1" s="369"/>
      <c r="D1" s="369"/>
      <c r="E1" s="369"/>
      <c r="F1" s="369"/>
      <c r="G1" s="370"/>
      <c r="H1" s="357" t="s">
        <v>318</v>
      </c>
      <c r="I1" s="358"/>
      <c r="J1" s="358"/>
      <c r="K1" s="358"/>
      <c r="L1" s="358"/>
      <c r="M1" s="57">
        <v>1</v>
      </c>
      <c r="N1" s="292" t="s">
        <v>1</v>
      </c>
      <c r="O1" s="55">
        <v>5</v>
      </c>
    </row>
    <row r="2" spans="1:15" ht="19.95" customHeight="1" thickTop="1">
      <c r="A2" s="205" t="s">
        <v>2</v>
      </c>
      <c r="B2" s="359" t="s">
        <v>222</v>
      </c>
      <c r="C2" s="359"/>
      <c r="D2" s="206" t="s">
        <v>4</v>
      </c>
      <c r="E2" s="207" t="str">
        <f>Reweigh!B4</f>
        <v>N308MH</v>
      </c>
      <c r="F2" s="208" t="s">
        <v>153</v>
      </c>
      <c r="G2" s="209">
        <f>Reweigh!E4</f>
        <v>53647</v>
      </c>
      <c r="H2" s="371" t="s">
        <v>320</v>
      </c>
      <c r="I2" s="372"/>
      <c r="J2" s="360" t="s">
        <v>315</v>
      </c>
      <c r="K2" s="361"/>
      <c r="L2" s="361"/>
      <c r="M2" s="361"/>
      <c r="N2" s="361"/>
      <c r="O2" s="362"/>
    </row>
    <row r="3" spans="1:15" ht="19.95" customHeight="1" thickBot="1">
      <c r="A3" s="212"/>
      <c r="B3" s="213"/>
      <c r="C3" s="214"/>
      <c r="D3" s="215"/>
      <c r="E3" s="215"/>
      <c r="F3" s="215"/>
      <c r="G3" s="215"/>
      <c r="H3" s="373"/>
      <c r="I3" s="374"/>
      <c r="J3" s="363"/>
      <c r="K3" s="363"/>
      <c r="L3" s="363"/>
      <c r="M3" s="363"/>
      <c r="N3" s="363"/>
      <c r="O3" s="364"/>
    </row>
    <row r="4" spans="1:15" ht="19.95" customHeight="1" thickTop="1" thickBot="1">
      <c r="A4" s="218"/>
      <c r="B4" s="215"/>
      <c r="C4" s="219"/>
      <c r="D4" s="220" t="s">
        <v>155</v>
      </c>
      <c r="E4" s="221" t="s">
        <v>156</v>
      </c>
      <c r="F4" s="222"/>
      <c r="G4" s="222"/>
      <c r="H4" s="222"/>
      <c r="I4" s="223"/>
      <c r="J4" s="224" t="s">
        <v>157</v>
      </c>
      <c r="K4" s="225"/>
      <c r="L4" s="225"/>
      <c r="M4" s="225"/>
      <c r="N4" s="226"/>
      <c r="O4" s="227" t="s">
        <v>5</v>
      </c>
    </row>
    <row r="5" spans="1:15" ht="19.95" customHeight="1" thickBot="1">
      <c r="A5" s="218"/>
      <c r="B5" s="215"/>
      <c r="C5" s="219"/>
      <c r="D5" s="228" t="s">
        <v>158</v>
      </c>
      <c r="E5" s="221" t="s">
        <v>159</v>
      </c>
      <c r="F5" s="222"/>
      <c r="G5" s="223"/>
      <c r="H5" s="221" t="s">
        <v>160</v>
      </c>
      <c r="I5" s="223"/>
      <c r="J5" s="229" t="s">
        <v>161</v>
      </c>
      <c r="K5" s="230"/>
      <c r="L5" s="231"/>
      <c r="M5" s="230" t="s">
        <v>160</v>
      </c>
      <c r="N5" s="231"/>
      <c r="O5" s="232" t="s">
        <v>6</v>
      </c>
    </row>
    <row r="6" spans="1:15" ht="19.95" customHeight="1" thickBot="1">
      <c r="A6" s="233"/>
      <c r="B6" s="234"/>
      <c r="C6" s="235"/>
      <c r="D6" s="236"/>
      <c r="E6" s="237" t="s">
        <v>162</v>
      </c>
      <c r="F6" s="238"/>
      <c r="G6" s="238"/>
      <c r="H6" s="238"/>
      <c r="I6" s="239"/>
      <c r="J6" s="240"/>
      <c r="K6" s="241"/>
      <c r="L6" s="242"/>
      <c r="M6" s="240"/>
      <c r="N6" s="242"/>
      <c r="O6" s="232" t="s">
        <v>7</v>
      </c>
    </row>
    <row r="7" spans="1:15" ht="19.95" customHeight="1">
      <c r="A7" s="243" t="s">
        <v>17</v>
      </c>
      <c r="B7" s="244" t="s">
        <v>8</v>
      </c>
      <c r="C7" s="245" t="s">
        <v>9</v>
      </c>
      <c r="D7" s="246"/>
      <c r="E7" s="247" t="s">
        <v>29</v>
      </c>
      <c r="F7" s="105" t="s">
        <v>163</v>
      </c>
      <c r="G7" s="248" t="s">
        <v>164</v>
      </c>
      <c r="H7" s="247" t="s">
        <v>165</v>
      </c>
      <c r="I7" s="248" t="s">
        <v>164</v>
      </c>
      <c r="J7" s="249" t="s">
        <v>68</v>
      </c>
      <c r="K7" s="105" t="s">
        <v>166</v>
      </c>
      <c r="L7" s="250" t="s">
        <v>164</v>
      </c>
      <c r="M7" s="249" t="s">
        <v>167</v>
      </c>
      <c r="N7" s="250" t="s">
        <v>168</v>
      </c>
      <c r="O7" s="251" t="s">
        <v>10</v>
      </c>
    </row>
    <row r="8" spans="1:15" ht="19.95" customHeight="1">
      <c r="A8" s="252">
        <f>Reweigh!G4</f>
        <v>41913</v>
      </c>
      <c r="B8" s="253"/>
      <c r="C8" s="254"/>
      <c r="D8" s="255" t="s">
        <v>123</v>
      </c>
      <c r="E8" s="365" t="s">
        <v>169</v>
      </c>
      <c r="F8" s="366"/>
      <c r="G8" s="366"/>
      <c r="H8" s="366"/>
      <c r="I8" s="367"/>
      <c r="J8" s="256">
        <f>Reweigh!D67</f>
        <v>2987.5</v>
      </c>
      <c r="K8" s="257">
        <f>Reweigh!E67</f>
        <v>131.1</v>
      </c>
      <c r="L8" s="258">
        <f>Reweigh!F67</f>
        <v>391585.18</v>
      </c>
      <c r="M8" s="256">
        <f>Reweigh!G67</f>
        <v>15.799999999999999</v>
      </c>
      <c r="N8" s="258">
        <f>Reweigh!H67</f>
        <v>410.74000000000052</v>
      </c>
      <c r="O8" s="259" t="str">
        <f>Reweigh!C70</f>
        <v>Isaac M</v>
      </c>
    </row>
    <row r="9" spans="1:15" ht="19.95" customHeight="1">
      <c r="A9" s="260"/>
      <c r="B9" s="261"/>
      <c r="C9" s="261"/>
      <c r="D9" s="262"/>
      <c r="E9" s="263"/>
      <c r="F9" s="263"/>
      <c r="G9" s="264">
        <f t="shared" ref="G9:G34" si="0">(F9*E9)</f>
        <v>0</v>
      </c>
      <c r="H9" s="265"/>
      <c r="I9" s="264">
        <f>E9*H9</f>
        <v>0</v>
      </c>
      <c r="J9" s="256">
        <f t="shared" ref="J9:J34" si="1">IF(E9=0,0,J8+E9)</f>
        <v>0</v>
      </c>
      <c r="K9" s="257">
        <f t="shared" ref="K9:K35" si="2">IF(L9=0,0,ROUND(L9/J9,2))</f>
        <v>0</v>
      </c>
      <c r="L9" s="258">
        <f t="shared" ref="L9:L34" si="3">IF(G9=0,0,L8+G9)</f>
        <v>0</v>
      </c>
      <c r="M9" s="256">
        <f t="shared" ref="M9:M35" si="4">IF(N9=0,0,ROUND(N9/J9,2))</f>
        <v>0</v>
      </c>
      <c r="N9" s="258">
        <f t="shared" ref="N9:N34" si="5">IF(I9=0,0,N8+I9)</f>
        <v>0</v>
      </c>
      <c r="O9" s="266"/>
    </row>
    <row r="10" spans="1:15" ht="19.95" customHeight="1">
      <c r="A10" s="260"/>
      <c r="B10" s="261"/>
      <c r="C10" s="261"/>
      <c r="D10" s="262"/>
      <c r="E10" s="263"/>
      <c r="F10" s="263"/>
      <c r="G10" s="264">
        <f t="shared" si="0"/>
        <v>0</v>
      </c>
      <c r="H10" s="265"/>
      <c r="I10" s="264">
        <f t="shared" ref="I10:I34" si="6">(H10*E10)</f>
        <v>0</v>
      </c>
      <c r="J10" s="256">
        <f t="shared" si="1"/>
        <v>0</v>
      </c>
      <c r="K10" s="257">
        <f t="shared" si="2"/>
        <v>0</v>
      </c>
      <c r="L10" s="258">
        <f t="shared" si="3"/>
        <v>0</v>
      </c>
      <c r="M10" s="256">
        <f t="shared" si="4"/>
        <v>0</v>
      </c>
      <c r="N10" s="258">
        <f t="shared" si="5"/>
        <v>0</v>
      </c>
      <c r="O10" s="266"/>
    </row>
    <row r="11" spans="1:15" ht="19.95" customHeight="1">
      <c r="A11" s="267"/>
      <c r="B11" s="268"/>
      <c r="C11" s="268"/>
      <c r="D11" s="262"/>
      <c r="E11" s="263"/>
      <c r="F11" s="263"/>
      <c r="G11" s="264">
        <f t="shared" si="0"/>
        <v>0</v>
      </c>
      <c r="H11" s="265"/>
      <c r="I11" s="264">
        <f t="shared" si="6"/>
        <v>0</v>
      </c>
      <c r="J11" s="256">
        <f t="shared" si="1"/>
        <v>0</v>
      </c>
      <c r="K11" s="257">
        <f t="shared" si="2"/>
        <v>0</v>
      </c>
      <c r="L11" s="258">
        <f t="shared" si="3"/>
        <v>0</v>
      </c>
      <c r="M11" s="256">
        <f t="shared" si="4"/>
        <v>0</v>
      </c>
      <c r="N11" s="258">
        <f t="shared" si="5"/>
        <v>0</v>
      </c>
      <c r="O11" s="266"/>
    </row>
    <row r="12" spans="1:15" ht="19.95" customHeight="1">
      <c r="A12" s="267"/>
      <c r="B12" s="268"/>
      <c r="C12" s="268"/>
      <c r="D12" s="269"/>
      <c r="E12" s="265"/>
      <c r="F12" s="265"/>
      <c r="G12" s="264">
        <f t="shared" si="0"/>
        <v>0</v>
      </c>
      <c r="H12" s="265"/>
      <c r="I12" s="264">
        <f t="shared" si="6"/>
        <v>0</v>
      </c>
      <c r="J12" s="256">
        <f t="shared" si="1"/>
        <v>0</v>
      </c>
      <c r="K12" s="257">
        <f t="shared" si="2"/>
        <v>0</v>
      </c>
      <c r="L12" s="258">
        <f t="shared" si="3"/>
        <v>0</v>
      </c>
      <c r="M12" s="256">
        <f t="shared" si="4"/>
        <v>0</v>
      </c>
      <c r="N12" s="258">
        <f t="shared" si="5"/>
        <v>0</v>
      </c>
      <c r="O12" s="270"/>
    </row>
    <row r="13" spans="1:15" ht="19.95" customHeight="1">
      <c r="A13" s="267"/>
      <c r="B13" s="268"/>
      <c r="C13" s="268"/>
      <c r="D13" s="269"/>
      <c r="E13" s="265"/>
      <c r="F13" s="265"/>
      <c r="G13" s="264">
        <f t="shared" si="0"/>
        <v>0</v>
      </c>
      <c r="H13" s="265"/>
      <c r="I13" s="264">
        <f t="shared" si="6"/>
        <v>0</v>
      </c>
      <c r="J13" s="256">
        <f t="shared" si="1"/>
        <v>0</v>
      </c>
      <c r="K13" s="257">
        <f t="shared" si="2"/>
        <v>0</v>
      </c>
      <c r="L13" s="258">
        <f t="shared" si="3"/>
        <v>0</v>
      </c>
      <c r="M13" s="256">
        <f t="shared" si="4"/>
        <v>0</v>
      </c>
      <c r="N13" s="258">
        <f t="shared" si="5"/>
        <v>0</v>
      </c>
      <c r="O13" s="266"/>
    </row>
    <row r="14" spans="1:15" ht="19.95" customHeight="1">
      <c r="A14" s="267"/>
      <c r="B14" s="268"/>
      <c r="C14" s="268"/>
      <c r="D14" s="269"/>
      <c r="E14" s="265"/>
      <c r="F14" s="265"/>
      <c r="G14" s="264">
        <f t="shared" si="0"/>
        <v>0</v>
      </c>
      <c r="H14" s="265"/>
      <c r="I14" s="264">
        <f t="shared" si="6"/>
        <v>0</v>
      </c>
      <c r="J14" s="256">
        <f t="shared" si="1"/>
        <v>0</v>
      </c>
      <c r="K14" s="257">
        <f t="shared" si="2"/>
        <v>0</v>
      </c>
      <c r="L14" s="258">
        <f t="shared" si="3"/>
        <v>0</v>
      </c>
      <c r="M14" s="256">
        <f t="shared" si="4"/>
        <v>0</v>
      </c>
      <c r="N14" s="258">
        <f t="shared" si="5"/>
        <v>0</v>
      </c>
      <c r="O14" s="270"/>
    </row>
    <row r="15" spans="1:15" ht="19.95" customHeight="1">
      <c r="A15" s="267"/>
      <c r="B15" s="268"/>
      <c r="C15" s="268"/>
      <c r="D15" s="269"/>
      <c r="E15" s="265"/>
      <c r="F15" s="265"/>
      <c r="G15" s="264">
        <f t="shared" si="0"/>
        <v>0</v>
      </c>
      <c r="H15" s="265"/>
      <c r="I15" s="264">
        <f t="shared" si="6"/>
        <v>0</v>
      </c>
      <c r="J15" s="256">
        <f t="shared" si="1"/>
        <v>0</v>
      </c>
      <c r="K15" s="257">
        <f t="shared" si="2"/>
        <v>0</v>
      </c>
      <c r="L15" s="258">
        <f t="shared" si="3"/>
        <v>0</v>
      </c>
      <c r="M15" s="256">
        <f t="shared" si="4"/>
        <v>0</v>
      </c>
      <c r="N15" s="258">
        <f t="shared" si="5"/>
        <v>0</v>
      </c>
      <c r="O15" s="266"/>
    </row>
    <row r="16" spans="1:15" ht="19.95" customHeight="1">
      <c r="A16" s="267"/>
      <c r="B16" s="268"/>
      <c r="C16" s="268"/>
      <c r="D16" s="269"/>
      <c r="E16" s="265"/>
      <c r="F16" s="265"/>
      <c r="G16" s="264">
        <f t="shared" si="0"/>
        <v>0</v>
      </c>
      <c r="H16" s="265"/>
      <c r="I16" s="264">
        <f t="shared" si="6"/>
        <v>0</v>
      </c>
      <c r="J16" s="256">
        <f t="shared" si="1"/>
        <v>0</v>
      </c>
      <c r="K16" s="257">
        <f t="shared" si="2"/>
        <v>0</v>
      </c>
      <c r="L16" s="258">
        <f t="shared" si="3"/>
        <v>0</v>
      </c>
      <c r="M16" s="256">
        <f t="shared" si="4"/>
        <v>0</v>
      </c>
      <c r="N16" s="258">
        <f t="shared" si="5"/>
        <v>0</v>
      </c>
      <c r="O16" s="270"/>
    </row>
    <row r="17" spans="1:15" ht="19.95" customHeight="1">
      <c r="A17" s="267"/>
      <c r="B17" s="268"/>
      <c r="C17" s="268"/>
      <c r="D17" s="269"/>
      <c r="E17" s="265"/>
      <c r="F17" s="265"/>
      <c r="G17" s="264">
        <f t="shared" si="0"/>
        <v>0</v>
      </c>
      <c r="H17" s="265"/>
      <c r="I17" s="264">
        <f t="shared" si="6"/>
        <v>0</v>
      </c>
      <c r="J17" s="256">
        <f t="shared" si="1"/>
        <v>0</v>
      </c>
      <c r="K17" s="257">
        <f t="shared" si="2"/>
        <v>0</v>
      </c>
      <c r="L17" s="258">
        <f t="shared" si="3"/>
        <v>0</v>
      </c>
      <c r="M17" s="256">
        <f t="shared" si="4"/>
        <v>0</v>
      </c>
      <c r="N17" s="258">
        <f t="shared" si="5"/>
        <v>0</v>
      </c>
      <c r="O17" s="266"/>
    </row>
    <row r="18" spans="1:15" ht="19.95" customHeight="1">
      <c r="A18" s="267"/>
      <c r="B18" s="268"/>
      <c r="C18" s="268"/>
      <c r="D18" s="269"/>
      <c r="E18" s="265"/>
      <c r="F18" s="265"/>
      <c r="G18" s="264">
        <f t="shared" si="0"/>
        <v>0</v>
      </c>
      <c r="H18" s="265"/>
      <c r="I18" s="264">
        <f t="shared" si="6"/>
        <v>0</v>
      </c>
      <c r="J18" s="256">
        <f t="shared" si="1"/>
        <v>0</v>
      </c>
      <c r="K18" s="257">
        <f t="shared" si="2"/>
        <v>0</v>
      </c>
      <c r="L18" s="258">
        <f t="shared" si="3"/>
        <v>0</v>
      </c>
      <c r="M18" s="256">
        <f t="shared" si="4"/>
        <v>0</v>
      </c>
      <c r="N18" s="258">
        <f t="shared" si="5"/>
        <v>0</v>
      </c>
      <c r="O18" s="271"/>
    </row>
    <row r="19" spans="1:15" ht="19.95" customHeight="1">
      <c r="A19" s="267"/>
      <c r="B19" s="268"/>
      <c r="C19" s="268"/>
      <c r="D19" s="269"/>
      <c r="E19" s="265"/>
      <c r="F19" s="265"/>
      <c r="G19" s="264">
        <f t="shared" si="0"/>
        <v>0</v>
      </c>
      <c r="H19" s="265"/>
      <c r="I19" s="264">
        <f t="shared" si="6"/>
        <v>0</v>
      </c>
      <c r="J19" s="256">
        <f t="shared" si="1"/>
        <v>0</v>
      </c>
      <c r="K19" s="257">
        <f t="shared" si="2"/>
        <v>0</v>
      </c>
      <c r="L19" s="258">
        <f t="shared" si="3"/>
        <v>0</v>
      </c>
      <c r="M19" s="256">
        <f t="shared" si="4"/>
        <v>0</v>
      </c>
      <c r="N19" s="258">
        <f t="shared" si="5"/>
        <v>0</v>
      </c>
      <c r="O19" s="272"/>
    </row>
    <row r="20" spans="1:15" ht="19.95" customHeight="1">
      <c r="A20" s="267"/>
      <c r="B20" s="268"/>
      <c r="C20" s="268"/>
      <c r="D20" s="269"/>
      <c r="E20" s="265"/>
      <c r="F20" s="265"/>
      <c r="G20" s="264">
        <f t="shared" si="0"/>
        <v>0</v>
      </c>
      <c r="H20" s="265"/>
      <c r="I20" s="264">
        <f t="shared" si="6"/>
        <v>0</v>
      </c>
      <c r="J20" s="256">
        <f t="shared" si="1"/>
        <v>0</v>
      </c>
      <c r="K20" s="257">
        <f t="shared" si="2"/>
        <v>0</v>
      </c>
      <c r="L20" s="258">
        <f t="shared" si="3"/>
        <v>0</v>
      </c>
      <c r="M20" s="256">
        <f t="shared" si="4"/>
        <v>0</v>
      </c>
      <c r="N20" s="258">
        <f t="shared" si="5"/>
        <v>0</v>
      </c>
      <c r="O20" s="270"/>
    </row>
    <row r="21" spans="1:15" ht="19.95" customHeight="1">
      <c r="A21" s="267"/>
      <c r="B21" s="268"/>
      <c r="C21" s="268"/>
      <c r="D21" s="269"/>
      <c r="E21" s="265"/>
      <c r="F21" s="265"/>
      <c r="G21" s="264">
        <f t="shared" si="0"/>
        <v>0</v>
      </c>
      <c r="H21" s="265"/>
      <c r="I21" s="264">
        <f t="shared" si="6"/>
        <v>0</v>
      </c>
      <c r="J21" s="256">
        <f t="shared" si="1"/>
        <v>0</v>
      </c>
      <c r="K21" s="257">
        <f t="shared" si="2"/>
        <v>0</v>
      </c>
      <c r="L21" s="258">
        <f t="shared" si="3"/>
        <v>0</v>
      </c>
      <c r="M21" s="256">
        <f t="shared" si="4"/>
        <v>0</v>
      </c>
      <c r="N21" s="258">
        <f t="shared" si="5"/>
        <v>0</v>
      </c>
      <c r="O21" s="272"/>
    </row>
    <row r="22" spans="1:15" ht="19.95" customHeight="1">
      <c r="A22" s="267"/>
      <c r="B22" s="268"/>
      <c r="C22" s="268"/>
      <c r="D22" s="269"/>
      <c r="E22" s="265"/>
      <c r="F22" s="265"/>
      <c r="G22" s="264">
        <f t="shared" si="0"/>
        <v>0</v>
      </c>
      <c r="H22" s="265"/>
      <c r="I22" s="264">
        <f t="shared" si="6"/>
        <v>0</v>
      </c>
      <c r="J22" s="256">
        <f t="shared" si="1"/>
        <v>0</v>
      </c>
      <c r="K22" s="257">
        <f t="shared" si="2"/>
        <v>0</v>
      </c>
      <c r="L22" s="258">
        <f t="shared" si="3"/>
        <v>0</v>
      </c>
      <c r="M22" s="256">
        <f t="shared" si="4"/>
        <v>0</v>
      </c>
      <c r="N22" s="258">
        <f t="shared" si="5"/>
        <v>0</v>
      </c>
      <c r="O22" s="271"/>
    </row>
    <row r="23" spans="1:15" ht="19.95" customHeight="1">
      <c r="A23" s="267"/>
      <c r="B23" s="268"/>
      <c r="C23" s="268"/>
      <c r="D23" s="269"/>
      <c r="E23" s="265"/>
      <c r="F23" s="265"/>
      <c r="G23" s="264">
        <f t="shared" si="0"/>
        <v>0</v>
      </c>
      <c r="H23" s="265"/>
      <c r="I23" s="264">
        <f t="shared" si="6"/>
        <v>0</v>
      </c>
      <c r="J23" s="256">
        <f t="shared" si="1"/>
        <v>0</v>
      </c>
      <c r="K23" s="257">
        <f t="shared" si="2"/>
        <v>0</v>
      </c>
      <c r="L23" s="258">
        <f t="shared" si="3"/>
        <v>0</v>
      </c>
      <c r="M23" s="256">
        <f t="shared" si="4"/>
        <v>0</v>
      </c>
      <c r="N23" s="258">
        <f t="shared" si="5"/>
        <v>0</v>
      </c>
      <c r="O23" s="272"/>
    </row>
    <row r="24" spans="1:15" ht="19.95" customHeight="1">
      <c r="A24" s="267"/>
      <c r="B24" s="268"/>
      <c r="C24" s="268"/>
      <c r="D24" s="269"/>
      <c r="E24" s="265"/>
      <c r="F24" s="265"/>
      <c r="G24" s="264">
        <f t="shared" si="0"/>
        <v>0</v>
      </c>
      <c r="H24" s="265"/>
      <c r="I24" s="264">
        <f t="shared" si="6"/>
        <v>0</v>
      </c>
      <c r="J24" s="256">
        <f t="shared" si="1"/>
        <v>0</v>
      </c>
      <c r="K24" s="257">
        <f t="shared" si="2"/>
        <v>0</v>
      </c>
      <c r="L24" s="258">
        <f t="shared" si="3"/>
        <v>0</v>
      </c>
      <c r="M24" s="256">
        <f t="shared" si="4"/>
        <v>0</v>
      </c>
      <c r="N24" s="258">
        <f t="shared" si="5"/>
        <v>0</v>
      </c>
      <c r="O24" s="271"/>
    </row>
    <row r="25" spans="1:15" ht="19.95" customHeight="1">
      <c r="A25" s="267"/>
      <c r="B25" s="268"/>
      <c r="C25" s="268"/>
      <c r="D25" s="269"/>
      <c r="E25" s="265"/>
      <c r="F25" s="265"/>
      <c r="G25" s="264">
        <f t="shared" si="0"/>
        <v>0</v>
      </c>
      <c r="H25" s="265"/>
      <c r="I25" s="264">
        <f t="shared" si="6"/>
        <v>0</v>
      </c>
      <c r="J25" s="256">
        <f t="shared" si="1"/>
        <v>0</v>
      </c>
      <c r="K25" s="257">
        <f t="shared" si="2"/>
        <v>0</v>
      </c>
      <c r="L25" s="258">
        <f t="shared" si="3"/>
        <v>0</v>
      </c>
      <c r="M25" s="256">
        <f t="shared" si="4"/>
        <v>0</v>
      </c>
      <c r="N25" s="258">
        <f t="shared" si="5"/>
        <v>0</v>
      </c>
      <c r="O25" s="272"/>
    </row>
    <row r="26" spans="1:15" ht="19.95" customHeight="1">
      <c r="A26" s="267"/>
      <c r="B26" s="268"/>
      <c r="C26" s="268"/>
      <c r="D26" s="269"/>
      <c r="E26" s="265"/>
      <c r="F26" s="265"/>
      <c r="G26" s="264">
        <f t="shared" si="0"/>
        <v>0</v>
      </c>
      <c r="H26" s="265"/>
      <c r="I26" s="264">
        <f t="shared" si="6"/>
        <v>0</v>
      </c>
      <c r="J26" s="256">
        <f t="shared" si="1"/>
        <v>0</v>
      </c>
      <c r="K26" s="257">
        <f t="shared" si="2"/>
        <v>0</v>
      </c>
      <c r="L26" s="258">
        <f t="shared" si="3"/>
        <v>0</v>
      </c>
      <c r="M26" s="256">
        <f t="shared" si="4"/>
        <v>0</v>
      </c>
      <c r="N26" s="258">
        <f t="shared" si="5"/>
        <v>0</v>
      </c>
      <c r="O26" s="271"/>
    </row>
    <row r="27" spans="1:15" ht="19.95" customHeight="1">
      <c r="A27" s="267"/>
      <c r="B27" s="268"/>
      <c r="C27" s="268"/>
      <c r="D27" s="269"/>
      <c r="E27" s="265"/>
      <c r="F27" s="265"/>
      <c r="G27" s="264">
        <f t="shared" si="0"/>
        <v>0</v>
      </c>
      <c r="H27" s="265"/>
      <c r="I27" s="264">
        <f t="shared" si="6"/>
        <v>0</v>
      </c>
      <c r="J27" s="256">
        <f t="shared" si="1"/>
        <v>0</v>
      </c>
      <c r="K27" s="257">
        <f t="shared" si="2"/>
        <v>0</v>
      </c>
      <c r="L27" s="258">
        <f t="shared" si="3"/>
        <v>0</v>
      </c>
      <c r="M27" s="256">
        <f t="shared" si="4"/>
        <v>0</v>
      </c>
      <c r="N27" s="258">
        <f t="shared" si="5"/>
        <v>0</v>
      </c>
      <c r="O27" s="272"/>
    </row>
    <row r="28" spans="1:15" ht="19.95" customHeight="1">
      <c r="A28" s="267"/>
      <c r="B28" s="268"/>
      <c r="C28" s="268"/>
      <c r="D28" s="269"/>
      <c r="E28" s="265"/>
      <c r="F28" s="265"/>
      <c r="G28" s="264">
        <f t="shared" si="0"/>
        <v>0</v>
      </c>
      <c r="H28" s="265"/>
      <c r="I28" s="264">
        <f t="shared" si="6"/>
        <v>0</v>
      </c>
      <c r="J28" s="256">
        <f t="shared" si="1"/>
        <v>0</v>
      </c>
      <c r="K28" s="257">
        <f t="shared" si="2"/>
        <v>0</v>
      </c>
      <c r="L28" s="258">
        <f t="shared" si="3"/>
        <v>0</v>
      </c>
      <c r="M28" s="256">
        <f t="shared" si="4"/>
        <v>0</v>
      </c>
      <c r="N28" s="258">
        <f t="shared" si="5"/>
        <v>0</v>
      </c>
      <c r="O28" s="271"/>
    </row>
    <row r="29" spans="1:15" ht="19.95" customHeight="1">
      <c r="A29" s="267"/>
      <c r="B29" s="268"/>
      <c r="C29" s="268"/>
      <c r="D29" s="269"/>
      <c r="E29" s="265"/>
      <c r="F29" s="265"/>
      <c r="G29" s="264">
        <f t="shared" si="0"/>
        <v>0</v>
      </c>
      <c r="H29" s="265"/>
      <c r="I29" s="264">
        <f t="shared" si="6"/>
        <v>0</v>
      </c>
      <c r="J29" s="256">
        <f t="shared" si="1"/>
        <v>0</v>
      </c>
      <c r="K29" s="257">
        <f t="shared" si="2"/>
        <v>0</v>
      </c>
      <c r="L29" s="258">
        <f t="shared" si="3"/>
        <v>0</v>
      </c>
      <c r="M29" s="256">
        <f t="shared" si="4"/>
        <v>0</v>
      </c>
      <c r="N29" s="258">
        <f t="shared" si="5"/>
        <v>0</v>
      </c>
      <c r="O29" s="272"/>
    </row>
    <row r="30" spans="1:15" ht="19.95" customHeight="1">
      <c r="A30" s="267"/>
      <c r="B30" s="268"/>
      <c r="C30" s="268"/>
      <c r="D30" s="269"/>
      <c r="E30" s="265"/>
      <c r="F30" s="265"/>
      <c r="G30" s="264">
        <f t="shared" si="0"/>
        <v>0</v>
      </c>
      <c r="H30" s="265"/>
      <c r="I30" s="264">
        <f t="shared" si="6"/>
        <v>0</v>
      </c>
      <c r="J30" s="256">
        <f t="shared" si="1"/>
        <v>0</v>
      </c>
      <c r="K30" s="257">
        <f t="shared" si="2"/>
        <v>0</v>
      </c>
      <c r="L30" s="258">
        <f t="shared" si="3"/>
        <v>0</v>
      </c>
      <c r="M30" s="256">
        <f t="shared" si="4"/>
        <v>0</v>
      </c>
      <c r="N30" s="258">
        <f t="shared" si="5"/>
        <v>0</v>
      </c>
      <c r="O30" s="272"/>
    </row>
    <row r="31" spans="1:15" ht="19.95" customHeight="1">
      <c r="A31" s="267"/>
      <c r="B31" s="268"/>
      <c r="C31" s="268"/>
      <c r="D31" s="269"/>
      <c r="E31" s="265"/>
      <c r="F31" s="265"/>
      <c r="G31" s="264">
        <f t="shared" si="0"/>
        <v>0</v>
      </c>
      <c r="H31" s="265"/>
      <c r="I31" s="264">
        <f t="shared" si="6"/>
        <v>0</v>
      </c>
      <c r="J31" s="256">
        <f t="shared" si="1"/>
        <v>0</v>
      </c>
      <c r="K31" s="257">
        <f t="shared" si="2"/>
        <v>0</v>
      </c>
      <c r="L31" s="258">
        <f t="shared" si="3"/>
        <v>0</v>
      </c>
      <c r="M31" s="256">
        <f t="shared" si="4"/>
        <v>0</v>
      </c>
      <c r="N31" s="258">
        <f t="shared" si="5"/>
        <v>0</v>
      </c>
      <c r="O31" s="272"/>
    </row>
    <row r="32" spans="1:15" ht="19.95" customHeight="1">
      <c r="A32" s="267"/>
      <c r="B32" s="268"/>
      <c r="C32" s="268"/>
      <c r="D32" s="269"/>
      <c r="E32" s="265"/>
      <c r="F32" s="265"/>
      <c r="G32" s="264">
        <f t="shared" si="0"/>
        <v>0</v>
      </c>
      <c r="H32" s="265"/>
      <c r="I32" s="264">
        <f t="shared" si="6"/>
        <v>0</v>
      </c>
      <c r="J32" s="256">
        <f t="shared" si="1"/>
        <v>0</v>
      </c>
      <c r="K32" s="257">
        <f t="shared" si="2"/>
        <v>0</v>
      </c>
      <c r="L32" s="258">
        <f t="shared" si="3"/>
        <v>0</v>
      </c>
      <c r="M32" s="256">
        <f t="shared" si="4"/>
        <v>0</v>
      </c>
      <c r="N32" s="258">
        <f t="shared" si="5"/>
        <v>0</v>
      </c>
      <c r="O32" s="272"/>
    </row>
    <row r="33" spans="1:15" ht="19.95" customHeight="1">
      <c r="A33" s="267"/>
      <c r="B33" s="268"/>
      <c r="C33" s="268"/>
      <c r="D33" s="269"/>
      <c r="E33" s="265"/>
      <c r="F33" s="265"/>
      <c r="G33" s="264">
        <f t="shared" si="0"/>
        <v>0</v>
      </c>
      <c r="H33" s="265"/>
      <c r="I33" s="264">
        <f t="shared" si="6"/>
        <v>0</v>
      </c>
      <c r="J33" s="256">
        <f t="shared" si="1"/>
        <v>0</v>
      </c>
      <c r="K33" s="257">
        <f t="shared" si="2"/>
        <v>0</v>
      </c>
      <c r="L33" s="258">
        <f t="shared" si="3"/>
        <v>0</v>
      </c>
      <c r="M33" s="256">
        <f t="shared" si="4"/>
        <v>0</v>
      </c>
      <c r="N33" s="258">
        <f t="shared" si="5"/>
        <v>0</v>
      </c>
      <c r="O33" s="272"/>
    </row>
    <row r="34" spans="1:15" ht="19.95" customHeight="1" thickBot="1">
      <c r="A34" s="273"/>
      <c r="B34" s="274"/>
      <c r="C34" s="274"/>
      <c r="D34" s="275"/>
      <c r="E34" s="276"/>
      <c r="F34" s="276"/>
      <c r="G34" s="277">
        <f t="shared" si="0"/>
        <v>0</v>
      </c>
      <c r="H34" s="276"/>
      <c r="I34" s="277">
        <f t="shared" si="6"/>
        <v>0</v>
      </c>
      <c r="J34" s="256">
        <f t="shared" si="1"/>
        <v>0</v>
      </c>
      <c r="K34" s="257">
        <f t="shared" si="2"/>
        <v>0</v>
      </c>
      <c r="L34" s="258">
        <f t="shared" si="3"/>
        <v>0</v>
      </c>
      <c r="M34" s="256">
        <f t="shared" si="4"/>
        <v>0</v>
      </c>
      <c r="N34" s="258">
        <f t="shared" si="5"/>
        <v>0</v>
      </c>
      <c r="O34" s="272"/>
    </row>
    <row r="35" spans="1:15" ht="19.95" customHeight="1" thickTop="1" thickBot="1">
      <c r="A35" s="354">
        <f>(F35*E35)</f>
        <v>0</v>
      </c>
      <c r="B35" s="355"/>
      <c r="C35" s="355"/>
      <c r="D35" s="355"/>
      <c r="E35" s="355"/>
      <c r="F35" s="355"/>
      <c r="G35" s="355"/>
      <c r="H35" s="355"/>
      <c r="I35" s="356"/>
      <c r="J35" s="278">
        <f>E34+E33+E32+E31+E30+E29+E28+E27+E26+E25+E24+E23+E22+E21+E20+E19+E18+E17+E16+E15+E14+E13+E12+E11+E10+E9+J8</f>
        <v>2987.5</v>
      </c>
      <c r="K35" s="279">
        <f t="shared" si="2"/>
        <v>131.07</v>
      </c>
      <c r="L35" s="280">
        <f>G34+G33+G32+G31+G30+G29+G28+G27+G26+G25+G24+G23+G22+G21+G20+G19+G18+G17+G16+G15+G14+G13+G12+G11+G10+G9+L8</f>
        <v>391585.18</v>
      </c>
      <c r="M35" s="279">
        <f t="shared" si="4"/>
        <v>0.14000000000000001</v>
      </c>
      <c r="N35" s="281">
        <f>I34+I33+I32+I31+I30+I29+I28+I27+I26+I25+I24+I23+I22+I21+I20+I19+I18+I17+I16+I15+I14+I13+I12+I11+I10+I9+N8</f>
        <v>410.74000000000052</v>
      </c>
      <c r="O35" s="282"/>
    </row>
    <row r="36" spans="1:15" ht="19.95" customHeight="1" thickTop="1">
      <c r="A36" s="283" t="s">
        <v>170</v>
      </c>
      <c r="B36" s="284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84"/>
      <c r="O36" s="285"/>
    </row>
    <row r="37" spans="1:15" ht="19.95" customHeight="1">
      <c r="A37" s="286" t="s">
        <v>171</v>
      </c>
      <c r="B37" s="287"/>
      <c r="C37" s="287"/>
      <c r="D37" s="287"/>
      <c r="E37" s="287"/>
      <c r="F37" s="287"/>
      <c r="G37" s="287"/>
      <c r="H37" s="287"/>
      <c r="I37" s="287"/>
      <c r="J37" s="287"/>
      <c r="K37" s="287"/>
      <c r="L37" s="287"/>
      <c r="M37" s="287"/>
      <c r="N37" s="287"/>
      <c r="O37" s="288"/>
    </row>
    <row r="38" spans="1:15" ht="19.95" customHeight="1" thickBot="1">
      <c r="A38" s="289" t="s">
        <v>172</v>
      </c>
      <c r="B38" s="290"/>
      <c r="C38" s="290"/>
      <c r="D38" s="290"/>
      <c r="E38" s="290"/>
      <c r="F38" s="290"/>
      <c r="G38" s="290"/>
      <c r="H38" s="290"/>
      <c r="I38" s="290"/>
      <c r="J38" s="290"/>
      <c r="K38" s="290"/>
      <c r="L38" s="290"/>
      <c r="M38" s="290"/>
      <c r="N38" s="290"/>
      <c r="O38" s="291"/>
    </row>
    <row r="39" spans="1:15" ht="16.2" thickTop="1">
      <c r="N39" s="58" t="s">
        <v>333</v>
      </c>
      <c r="O39" s="307">
        <v>41791</v>
      </c>
    </row>
  </sheetData>
  <sheetProtection sheet="1" objects="1" scenarios="1" selectLockedCells="1"/>
  <customSheetViews>
    <customSheetView guid="{AB24A90F-DAE4-4688-BD0F-CBEAC2613C33}" scale="77" colorId="22" zeroValues="0" fitToPage="1">
      <selection activeCell="E13" sqref="E13"/>
      <pageMargins left="1.03" right="0.46" top="0.5" bottom="0.5" header="0.5" footer="0.5"/>
      <printOptions horizontalCentered="1" verticalCentered="1"/>
      <pageSetup scale="63" orientation="landscape" r:id="rId1"/>
      <headerFooter alignWithMargins="0"/>
    </customSheetView>
    <customSheetView guid="{0A8EFBF8-3EE3-472E-A278-43B63E23419B}" scale="77" colorId="22" zeroValues="0" fitToPage="1">
      <selection activeCell="E13" sqref="E13"/>
      <pageMargins left="1.03" right="0.46" top="0.5" bottom="0.5" header="0.5" footer="0.5"/>
      <printOptions horizontalCentered="1" verticalCentered="1"/>
      <pageSetup scale="63" orientation="landscape" r:id="rId2"/>
      <headerFooter alignWithMargins="0"/>
    </customSheetView>
  </customSheetViews>
  <mergeCells count="7">
    <mergeCell ref="A35:I35"/>
    <mergeCell ref="H1:L1"/>
    <mergeCell ref="B2:C2"/>
    <mergeCell ref="J2:O3"/>
    <mergeCell ref="E8:I8"/>
    <mergeCell ref="A1:G1"/>
    <mergeCell ref="H2:I3"/>
  </mergeCells>
  <phoneticPr fontId="30" type="noConversion"/>
  <printOptions horizontalCentered="1" verticalCentered="1"/>
  <pageMargins left="1.03" right="0.46" top="0.5" bottom="0.5" header="0.5" footer="0.5"/>
  <pageSetup scale="63" orientation="landscape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transitionEvaluation="1">
    <pageSetUpPr fitToPage="1"/>
  </sheetPr>
  <dimension ref="A1:O39"/>
  <sheetViews>
    <sheetView showZeros="0" defaultGridColor="0" colorId="22" zoomScale="77" zoomScaleNormal="77" workbookViewId="0">
      <selection activeCell="O10" sqref="O10"/>
    </sheetView>
  </sheetViews>
  <sheetFormatPr defaultColWidth="9.81640625" defaultRowHeight="15.6"/>
  <cols>
    <col min="1" max="1" width="9.90625" style="58" bestFit="1" customWidth="1"/>
    <col min="2" max="2" width="4.81640625" style="58" customWidth="1"/>
    <col min="3" max="3" width="5.81640625" style="58" customWidth="1"/>
    <col min="4" max="4" width="30.453125" style="58" customWidth="1"/>
    <col min="5" max="13" width="9.81640625" style="58"/>
    <col min="14" max="14" width="10.54296875" style="58" bestFit="1" customWidth="1"/>
    <col min="15" max="16384" width="9.81640625" style="58"/>
  </cols>
  <sheetData>
    <row r="1" spans="1:15" ht="31.2" thickTop="1" thickBot="1">
      <c r="A1" s="368" t="s">
        <v>319</v>
      </c>
      <c r="B1" s="369"/>
      <c r="C1" s="369"/>
      <c r="D1" s="369"/>
      <c r="E1" s="369"/>
      <c r="F1" s="369"/>
      <c r="G1" s="370"/>
      <c r="H1" s="357" t="s">
        <v>318</v>
      </c>
      <c r="I1" s="358"/>
      <c r="J1" s="358"/>
      <c r="K1" s="358"/>
      <c r="L1" s="358"/>
      <c r="M1" s="57">
        <v>2</v>
      </c>
      <c r="N1" s="292" t="s">
        <v>1</v>
      </c>
      <c r="O1" s="55">
        <v>5</v>
      </c>
    </row>
    <row r="2" spans="1:15" ht="19.95" customHeight="1" thickTop="1">
      <c r="A2" s="205" t="s">
        <v>2</v>
      </c>
      <c r="B2" s="359" t="s">
        <v>222</v>
      </c>
      <c r="C2" s="359"/>
      <c r="D2" s="206" t="s">
        <v>4</v>
      </c>
      <c r="E2" s="207" t="str">
        <f>Reweigh!B4</f>
        <v>N308MH</v>
      </c>
      <c r="F2" s="208" t="s">
        <v>153</v>
      </c>
      <c r="G2" s="209">
        <f>Reweigh!E4</f>
        <v>53647</v>
      </c>
      <c r="H2" s="210" t="s">
        <v>154</v>
      </c>
      <c r="I2" s="211"/>
      <c r="J2" s="375" t="s">
        <v>326</v>
      </c>
      <c r="K2" s="376"/>
      <c r="L2" s="376"/>
      <c r="M2" s="376"/>
      <c r="N2" s="376"/>
      <c r="O2" s="377"/>
    </row>
    <row r="3" spans="1:15" ht="19.95" customHeight="1" thickBot="1">
      <c r="A3" s="212"/>
      <c r="B3" s="213"/>
      <c r="C3" s="214"/>
      <c r="D3" s="215"/>
      <c r="E3" s="215"/>
      <c r="F3" s="215"/>
      <c r="G3" s="215"/>
      <c r="H3" s="216"/>
      <c r="I3" s="217"/>
      <c r="J3" s="378"/>
      <c r="K3" s="378"/>
      <c r="L3" s="378"/>
      <c r="M3" s="378"/>
      <c r="N3" s="378"/>
      <c r="O3" s="379"/>
    </row>
    <row r="4" spans="1:15" ht="19.95" customHeight="1" thickTop="1" thickBot="1">
      <c r="A4" s="218"/>
      <c r="B4" s="215"/>
      <c r="C4" s="219"/>
      <c r="D4" s="220" t="s">
        <v>155</v>
      </c>
      <c r="E4" s="221" t="s">
        <v>156</v>
      </c>
      <c r="F4" s="222"/>
      <c r="G4" s="222"/>
      <c r="H4" s="222"/>
      <c r="I4" s="223"/>
      <c r="J4" s="224" t="s">
        <v>157</v>
      </c>
      <c r="K4" s="225"/>
      <c r="L4" s="225"/>
      <c r="M4" s="225"/>
      <c r="N4" s="226"/>
      <c r="O4" s="227" t="s">
        <v>5</v>
      </c>
    </row>
    <row r="5" spans="1:15" ht="19.95" customHeight="1" thickBot="1">
      <c r="A5" s="218"/>
      <c r="B5" s="215"/>
      <c r="C5" s="219"/>
      <c r="D5" s="228" t="s">
        <v>158</v>
      </c>
      <c r="E5" s="221" t="s">
        <v>159</v>
      </c>
      <c r="F5" s="222"/>
      <c r="G5" s="223"/>
      <c r="H5" s="221" t="s">
        <v>160</v>
      </c>
      <c r="I5" s="223"/>
      <c r="J5" s="229" t="s">
        <v>161</v>
      </c>
      <c r="K5" s="230"/>
      <c r="L5" s="231"/>
      <c r="M5" s="230" t="s">
        <v>160</v>
      </c>
      <c r="N5" s="231"/>
      <c r="O5" s="232" t="s">
        <v>6</v>
      </c>
    </row>
    <row r="6" spans="1:15" ht="19.95" customHeight="1" thickBot="1">
      <c r="A6" s="233"/>
      <c r="B6" s="234"/>
      <c r="C6" s="235"/>
      <c r="D6" s="236"/>
      <c r="E6" s="237" t="s">
        <v>162</v>
      </c>
      <c r="F6" s="238"/>
      <c r="G6" s="238"/>
      <c r="H6" s="238"/>
      <c r="I6" s="239"/>
      <c r="J6" s="240"/>
      <c r="K6" s="241"/>
      <c r="L6" s="242"/>
      <c r="M6" s="240"/>
      <c r="N6" s="242"/>
      <c r="O6" s="232" t="s">
        <v>7</v>
      </c>
    </row>
    <row r="7" spans="1:15" ht="19.95" customHeight="1">
      <c r="A7" s="243" t="s">
        <v>17</v>
      </c>
      <c r="B7" s="244" t="s">
        <v>8</v>
      </c>
      <c r="C7" s="245" t="s">
        <v>9</v>
      </c>
      <c r="D7" s="246"/>
      <c r="E7" s="247" t="s">
        <v>29</v>
      </c>
      <c r="F7" s="105" t="s">
        <v>163</v>
      </c>
      <c r="G7" s="248" t="s">
        <v>164</v>
      </c>
      <c r="H7" s="247" t="s">
        <v>165</v>
      </c>
      <c r="I7" s="248" t="s">
        <v>164</v>
      </c>
      <c r="J7" s="249" t="s">
        <v>68</v>
      </c>
      <c r="K7" s="105" t="s">
        <v>166</v>
      </c>
      <c r="L7" s="250" t="s">
        <v>164</v>
      </c>
      <c r="M7" s="249" t="s">
        <v>167</v>
      </c>
      <c r="N7" s="250" t="s">
        <v>168</v>
      </c>
      <c r="O7" s="251" t="s">
        <v>10</v>
      </c>
    </row>
    <row r="8" spans="1:15" ht="19.95" customHeight="1">
      <c r="A8" s="252">
        <f>Reweigh!G4</f>
        <v>41913</v>
      </c>
      <c r="B8" s="253"/>
      <c r="C8" s="254"/>
      <c r="D8" s="294" t="s">
        <v>292</v>
      </c>
      <c r="E8" s="365" t="s">
        <v>169</v>
      </c>
      <c r="F8" s="366"/>
      <c r="G8" s="366"/>
      <c r="H8" s="366"/>
      <c r="I8" s="367"/>
      <c r="J8" s="295">
        <f>'Chart C'!J35</f>
        <v>2987.5</v>
      </c>
      <c r="K8" s="296">
        <f>'Chart C'!K35</f>
        <v>131.07</v>
      </c>
      <c r="L8" s="297">
        <f>'Chart C'!L35</f>
        <v>391585.18</v>
      </c>
      <c r="M8" s="295">
        <f>'Chart C'!M35</f>
        <v>0.14000000000000001</v>
      </c>
      <c r="N8" s="297">
        <f>'Chart C'!N35</f>
        <v>410.74000000000052</v>
      </c>
      <c r="O8" s="259" t="str">
        <f>'Chart C'!O8</f>
        <v>Isaac M</v>
      </c>
    </row>
    <row r="9" spans="1:15" ht="19.95" customHeight="1">
      <c r="A9" s="267">
        <v>41913</v>
      </c>
      <c r="B9" s="268" t="s">
        <v>279</v>
      </c>
      <c r="C9" s="268"/>
      <c r="D9" s="269" t="s">
        <v>325</v>
      </c>
      <c r="E9" s="265">
        <v>3.5</v>
      </c>
      <c r="F9" s="265">
        <v>49.7</v>
      </c>
      <c r="G9" s="264">
        <f t="shared" ref="G9:G34" si="0">(F9*E9)</f>
        <v>173.95000000000002</v>
      </c>
      <c r="H9" s="265">
        <v>-13.3</v>
      </c>
      <c r="I9" s="264">
        <f>E9*H9</f>
        <v>-46.550000000000004</v>
      </c>
      <c r="J9" s="295">
        <f t="shared" ref="J9:J34" si="1">IF(E9=0,0,J8+E9)</f>
        <v>2991</v>
      </c>
      <c r="K9" s="296">
        <f t="shared" ref="K9:K34" si="2">IF(L9=0,0,ROUND(L9/J9,2))</f>
        <v>130.97999999999999</v>
      </c>
      <c r="L9" s="297">
        <f t="shared" ref="L9:L34" si="3">IF(G9=0,0,L8+G9)</f>
        <v>391759.13</v>
      </c>
      <c r="M9" s="295">
        <f t="shared" ref="M9:M34" si="4">IF(N9=0,0,ROUND(N9/J9,2))</f>
        <v>0.12</v>
      </c>
      <c r="N9" s="297">
        <f t="shared" ref="N9:N34" si="5">IF(I9=0,0,N8+I9)</f>
        <v>364.19000000000051</v>
      </c>
      <c r="O9" s="266" t="s">
        <v>278</v>
      </c>
    </row>
    <row r="10" spans="1:15" ht="19.95" customHeight="1">
      <c r="A10" s="267">
        <v>41913</v>
      </c>
      <c r="B10" s="268" t="s">
        <v>279</v>
      </c>
      <c r="C10" s="268"/>
      <c r="D10" s="269" t="s">
        <v>429</v>
      </c>
      <c r="E10" s="265">
        <v>5.2</v>
      </c>
      <c r="F10" s="265">
        <v>130</v>
      </c>
      <c r="G10" s="264">
        <f t="shared" si="0"/>
        <v>676</v>
      </c>
      <c r="H10" s="265">
        <v>1E-4</v>
      </c>
      <c r="I10" s="264">
        <f t="shared" ref="I10:I34" si="6">(H10*E10)</f>
        <v>5.2000000000000006E-4</v>
      </c>
      <c r="J10" s="295">
        <f t="shared" si="1"/>
        <v>2996.2</v>
      </c>
      <c r="K10" s="296">
        <f t="shared" si="2"/>
        <v>130.97999999999999</v>
      </c>
      <c r="L10" s="297">
        <f t="shared" si="3"/>
        <v>392435.13</v>
      </c>
      <c r="M10" s="295">
        <f t="shared" si="4"/>
        <v>0.12</v>
      </c>
      <c r="N10" s="297">
        <f t="shared" si="5"/>
        <v>364.1905200000005</v>
      </c>
      <c r="O10" s="266" t="s">
        <v>278</v>
      </c>
    </row>
    <row r="11" spans="1:15" ht="19.95" customHeight="1">
      <c r="A11" s="267"/>
      <c r="B11" s="268"/>
      <c r="C11" s="268"/>
      <c r="D11" s="269"/>
      <c r="E11" s="265"/>
      <c r="F11" s="265"/>
      <c r="G11" s="264">
        <f t="shared" si="0"/>
        <v>0</v>
      </c>
      <c r="H11" s="265"/>
      <c r="I11" s="264">
        <f t="shared" si="6"/>
        <v>0</v>
      </c>
      <c r="J11" s="295">
        <f t="shared" si="1"/>
        <v>0</v>
      </c>
      <c r="K11" s="296">
        <f t="shared" si="2"/>
        <v>0</v>
      </c>
      <c r="L11" s="297">
        <f t="shared" si="3"/>
        <v>0</v>
      </c>
      <c r="M11" s="295">
        <f t="shared" si="4"/>
        <v>0</v>
      </c>
      <c r="N11" s="297">
        <f t="shared" si="5"/>
        <v>0</v>
      </c>
      <c r="O11" s="266"/>
    </row>
    <row r="12" spans="1:15" ht="19.95" customHeight="1">
      <c r="A12" s="267"/>
      <c r="B12" s="268"/>
      <c r="C12" s="268"/>
      <c r="D12" s="269"/>
      <c r="E12" s="265"/>
      <c r="F12" s="265"/>
      <c r="G12" s="264">
        <f t="shared" si="0"/>
        <v>0</v>
      </c>
      <c r="H12" s="265"/>
      <c r="I12" s="264">
        <f t="shared" si="6"/>
        <v>0</v>
      </c>
      <c r="J12" s="295">
        <f t="shared" si="1"/>
        <v>0</v>
      </c>
      <c r="K12" s="296">
        <f t="shared" si="2"/>
        <v>0</v>
      </c>
      <c r="L12" s="297">
        <f t="shared" si="3"/>
        <v>0</v>
      </c>
      <c r="M12" s="295">
        <f t="shared" si="4"/>
        <v>0</v>
      </c>
      <c r="N12" s="297">
        <f t="shared" si="5"/>
        <v>0</v>
      </c>
      <c r="O12" s="270"/>
    </row>
    <row r="13" spans="1:15" ht="19.95" customHeight="1">
      <c r="A13" s="267"/>
      <c r="B13" s="268"/>
      <c r="C13" s="268"/>
      <c r="D13" s="269"/>
      <c r="E13" s="265"/>
      <c r="F13" s="265"/>
      <c r="G13" s="264">
        <f t="shared" si="0"/>
        <v>0</v>
      </c>
      <c r="H13" s="265"/>
      <c r="I13" s="264">
        <f t="shared" si="6"/>
        <v>0</v>
      </c>
      <c r="J13" s="298">
        <f t="shared" si="1"/>
        <v>0</v>
      </c>
      <c r="K13" s="299">
        <f t="shared" si="2"/>
        <v>0</v>
      </c>
      <c r="L13" s="300">
        <f t="shared" si="3"/>
        <v>0</v>
      </c>
      <c r="M13" s="298">
        <f t="shared" si="4"/>
        <v>0</v>
      </c>
      <c r="N13" s="300">
        <f t="shared" si="5"/>
        <v>0</v>
      </c>
      <c r="O13" s="266"/>
    </row>
    <row r="14" spans="1:15" ht="19.95" customHeight="1">
      <c r="A14" s="267"/>
      <c r="B14" s="268"/>
      <c r="C14" s="268"/>
      <c r="D14" s="269"/>
      <c r="E14" s="265"/>
      <c r="F14" s="265"/>
      <c r="G14" s="264">
        <f t="shared" si="0"/>
        <v>0</v>
      </c>
      <c r="H14" s="265"/>
      <c r="I14" s="264">
        <f t="shared" si="6"/>
        <v>0</v>
      </c>
      <c r="J14" s="298">
        <f t="shared" si="1"/>
        <v>0</v>
      </c>
      <c r="K14" s="299">
        <f t="shared" si="2"/>
        <v>0</v>
      </c>
      <c r="L14" s="300">
        <f t="shared" si="3"/>
        <v>0</v>
      </c>
      <c r="M14" s="298">
        <f t="shared" si="4"/>
        <v>0</v>
      </c>
      <c r="N14" s="300">
        <f t="shared" si="5"/>
        <v>0</v>
      </c>
      <c r="O14" s="270"/>
    </row>
    <row r="15" spans="1:15" ht="19.95" customHeight="1">
      <c r="A15" s="267"/>
      <c r="B15" s="268"/>
      <c r="C15" s="268"/>
      <c r="D15" s="269"/>
      <c r="E15" s="265"/>
      <c r="F15" s="265"/>
      <c r="G15" s="264">
        <f t="shared" si="0"/>
        <v>0</v>
      </c>
      <c r="H15" s="265"/>
      <c r="I15" s="264">
        <f t="shared" si="6"/>
        <v>0</v>
      </c>
      <c r="J15" s="298">
        <f t="shared" si="1"/>
        <v>0</v>
      </c>
      <c r="K15" s="299">
        <f t="shared" si="2"/>
        <v>0</v>
      </c>
      <c r="L15" s="300">
        <f t="shared" si="3"/>
        <v>0</v>
      </c>
      <c r="M15" s="298">
        <f t="shared" si="4"/>
        <v>0</v>
      </c>
      <c r="N15" s="300">
        <f t="shared" si="5"/>
        <v>0</v>
      </c>
      <c r="O15" s="266"/>
    </row>
    <row r="16" spans="1:15" ht="19.95" customHeight="1">
      <c r="A16" s="267"/>
      <c r="B16" s="268"/>
      <c r="C16" s="268"/>
      <c r="D16" s="269"/>
      <c r="E16" s="265"/>
      <c r="F16" s="265"/>
      <c r="G16" s="264">
        <f t="shared" si="0"/>
        <v>0</v>
      </c>
      <c r="H16" s="265"/>
      <c r="I16" s="264">
        <f t="shared" si="6"/>
        <v>0</v>
      </c>
      <c r="J16" s="298">
        <f t="shared" si="1"/>
        <v>0</v>
      </c>
      <c r="K16" s="299">
        <f t="shared" si="2"/>
        <v>0</v>
      </c>
      <c r="L16" s="300">
        <f t="shared" si="3"/>
        <v>0</v>
      </c>
      <c r="M16" s="298">
        <f t="shared" si="4"/>
        <v>0</v>
      </c>
      <c r="N16" s="300">
        <f t="shared" si="5"/>
        <v>0</v>
      </c>
      <c r="O16" s="270"/>
    </row>
    <row r="17" spans="1:15" ht="19.95" customHeight="1">
      <c r="A17" s="267"/>
      <c r="B17" s="268"/>
      <c r="C17" s="268"/>
      <c r="D17" s="269"/>
      <c r="E17" s="265"/>
      <c r="F17" s="265"/>
      <c r="G17" s="264">
        <f t="shared" si="0"/>
        <v>0</v>
      </c>
      <c r="H17" s="265"/>
      <c r="I17" s="264">
        <f t="shared" si="6"/>
        <v>0</v>
      </c>
      <c r="J17" s="298">
        <f t="shared" si="1"/>
        <v>0</v>
      </c>
      <c r="K17" s="299">
        <f t="shared" si="2"/>
        <v>0</v>
      </c>
      <c r="L17" s="300">
        <f t="shared" si="3"/>
        <v>0</v>
      </c>
      <c r="M17" s="298">
        <f t="shared" si="4"/>
        <v>0</v>
      </c>
      <c r="N17" s="300">
        <f t="shared" si="5"/>
        <v>0</v>
      </c>
      <c r="O17" s="266"/>
    </row>
    <row r="18" spans="1:15" ht="19.95" customHeight="1">
      <c r="A18" s="267"/>
      <c r="B18" s="268"/>
      <c r="C18" s="268"/>
      <c r="D18" s="269"/>
      <c r="E18" s="265"/>
      <c r="F18" s="265"/>
      <c r="G18" s="264">
        <f t="shared" si="0"/>
        <v>0</v>
      </c>
      <c r="H18" s="265"/>
      <c r="I18" s="264">
        <f t="shared" si="6"/>
        <v>0</v>
      </c>
      <c r="J18" s="256">
        <f t="shared" si="1"/>
        <v>0</v>
      </c>
      <c r="K18" s="257">
        <f t="shared" si="2"/>
        <v>0</v>
      </c>
      <c r="L18" s="258">
        <f t="shared" si="3"/>
        <v>0</v>
      </c>
      <c r="M18" s="256">
        <f t="shared" si="4"/>
        <v>0</v>
      </c>
      <c r="N18" s="258">
        <f t="shared" si="5"/>
        <v>0</v>
      </c>
      <c r="O18" s="271"/>
    </row>
    <row r="19" spans="1:15" ht="19.95" customHeight="1">
      <c r="A19" s="267"/>
      <c r="B19" s="268"/>
      <c r="C19" s="268"/>
      <c r="D19" s="269"/>
      <c r="E19" s="265"/>
      <c r="F19" s="265"/>
      <c r="G19" s="264">
        <f t="shared" si="0"/>
        <v>0</v>
      </c>
      <c r="H19" s="265"/>
      <c r="I19" s="264">
        <f t="shared" si="6"/>
        <v>0</v>
      </c>
      <c r="J19" s="256">
        <f t="shared" si="1"/>
        <v>0</v>
      </c>
      <c r="K19" s="257">
        <f t="shared" si="2"/>
        <v>0</v>
      </c>
      <c r="L19" s="258">
        <f t="shared" si="3"/>
        <v>0</v>
      </c>
      <c r="M19" s="256">
        <f t="shared" si="4"/>
        <v>0</v>
      </c>
      <c r="N19" s="258">
        <f t="shared" si="5"/>
        <v>0</v>
      </c>
      <c r="O19" s="272"/>
    </row>
    <row r="20" spans="1:15" ht="19.95" customHeight="1">
      <c r="A20" s="267"/>
      <c r="B20" s="268"/>
      <c r="C20" s="268"/>
      <c r="D20" s="269"/>
      <c r="E20" s="265"/>
      <c r="F20" s="265"/>
      <c r="G20" s="264">
        <f t="shared" si="0"/>
        <v>0</v>
      </c>
      <c r="H20" s="265"/>
      <c r="I20" s="264">
        <f t="shared" si="6"/>
        <v>0</v>
      </c>
      <c r="J20" s="256">
        <f t="shared" si="1"/>
        <v>0</v>
      </c>
      <c r="K20" s="257">
        <f t="shared" si="2"/>
        <v>0</v>
      </c>
      <c r="L20" s="258">
        <f t="shared" si="3"/>
        <v>0</v>
      </c>
      <c r="M20" s="256">
        <f t="shared" si="4"/>
        <v>0</v>
      </c>
      <c r="N20" s="258">
        <f t="shared" si="5"/>
        <v>0</v>
      </c>
      <c r="O20" s="271"/>
    </row>
    <row r="21" spans="1:15" ht="19.95" customHeight="1">
      <c r="A21" s="267"/>
      <c r="B21" s="268"/>
      <c r="C21" s="268"/>
      <c r="D21" s="269"/>
      <c r="E21" s="265"/>
      <c r="F21" s="265"/>
      <c r="G21" s="264">
        <f t="shared" si="0"/>
        <v>0</v>
      </c>
      <c r="H21" s="265"/>
      <c r="I21" s="264">
        <f t="shared" si="6"/>
        <v>0</v>
      </c>
      <c r="J21" s="256">
        <f t="shared" si="1"/>
        <v>0</v>
      </c>
      <c r="K21" s="257">
        <f t="shared" si="2"/>
        <v>0</v>
      </c>
      <c r="L21" s="258">
        <f t="shared" si="3"/>
        <v>0</v>
      </c>
      <c r="M21" s="256">
        <f t="shared" si="4"/>
        <v>0</v>
      </c>
      <c r="N21" s="258">
        <f t="shared" si="5"/>
        <v>0</v>
      </c>
      <c r="O21" s="272"/>
    </row>
    <row r="22" spans="1:15" ht="19.95" customHeight="1">
      <c r="A22" s="267"/>
      <c r="B22" s="268"/>
      <c r="C22" s="268"/>
      <c r="D22" s="269"/>
      <c r="E22" s="265"/>
      <c r="F22" s="265"/>
      <c r="G22" s="264">
        <f t="shared" si="0"/>
        <v>0</v>
      </c>
      <c r="H22" s="265"/>
      <c r="I22" s="264">
        <f t="shared" si="6"/>
        <v>0</v>
      </c>
      <c r="J22" s="256">
        <f t="shared" si="1"/>
        <v>0</v>
      </c>
      <c r="K22" s="257">
        <f t="shared" si="2"/>
        <v>0</v>
      </c>
      <c r="L22" s="258">
        <f t="shared" si="3"/>
        <v>0</v>
      </c>
      <c r="M22" s="256">
        <f t="shared" si="4"/>
        <v>0</v>
      </c>
      <c r="N22" s="258">
        <f t="shared" si="5"/>
        <v>0</v>
      </c>
      <c r="O22" s="271"/>
    </row>
    <row r="23" spans="1:15" ht="19.95" customHeight="1">
      <c r="A23" s="267"/>
      <c r="B23" s="268"/>
      <c r="C23" s="268"/>
      <c r="D23" s="269"/>
      <c r="E23" s="265"/>
      <c r="F23" s="265"/>
      <c r="G23" s="264">
        <f t="shared" si="0"/>
        <v>0</v>
      </c>
      <c r="H23" s="265"/>
      <c r="I23" s="264">
        <f t="shared" si="6"/>
        <v>0</v>
      </c>
      <c r="J23" s="256">
        <f t="shared" si="1"/>
        <v>0</v>
      </c>
      <c r="K23" s="257">
        <f t="shared" si="2"/>
        <v>0</v>
      </c>
      <c r="L23" s="258">
        <f t="shared" si="3"/>
        <v>0</v>
      </c>
      <c r="M23" s="256">
        <f t="shared" si="4"/>
        <v>0</v>
      </c>
      <c r="N23" s="258">
        <f t="shared" si="5"/>
        <v>0</v>
      </c>
      <c r="O23" s="272"/>
    </row>
    <row r="24" spans="1:15" ht="19.95" customHeight="1">
      <c r="A24" s="267"/>
      <c r="B24" s="268"/>
      <c r="C24" s="268"/>
      <c r="D24" s="269"/>
      <c r="E24" s="265"/>
      <c r="F24" s="265"/>
      <c r="G24" s="264">
        <f t="shared" si="0"/>
        <v>0</v>
      </c>
      <c r="H24" s="265"/>
      <c r="I24" s="264">
        <f t="shared" si="6"/>
        <v>0</v>
      </c>
      <c r="J24" s="256">
        <f t="shared" si="1"/>
        <v>0</v>
      </c>
      <c r="K24" s="257">
        <f t="shared" si="2"/>
        <v>0</v>
      </c>
      <c r="L24" s="258">
        <f t="shared" si="3"/>
        <v>0</v>
      </c>
      <c r="M24" s="256">
        <f t="shared" si="4"/>
        <v>0</v>
      </c>
      <c r="N24" s="258">
        <f t="shared" si="5"/>
        <v>0</v>
      </c>
      <c r="O24" s="271"/>
    </row>
    <row r="25" spans="1:15" ht="19.95" customHeight="1">
      <c r="A25" s="267"/>
      <c r="B25" s="268"/>
      <c r="C25" s="268"/>
      <c r="D25" s="269"/>
      <c r="E25" s="265"/>
      <c r="F25" s="265"/>
      <c r="G25" s="264">
        <f t="shared" si="0"/>
        <v>0</v>
      </c>
      <c r="H25" s="265"/>
      <c r="I25" s="264">
        <f t="shared" si="6"/>
        <v>0</v>
      </c>
      <c r="J25" s="256">
        <f t="shared" si="1"/>
        <v>0</v>
      </c>
      <c r="K25" s="257">
        <f t="shared" si="2"/>
        <v>0</v>
      </c>
      <c r="L25" s="258">
        <f t="shared" si="3"/>
        <v>0</v>
      </c>
      <c r="M25" s="256">
        <f t="shared" si="4"/>
        <v>0</v>
      </c>
      <c r="N25" s="258">
        <f t="shared" si="5"/>
        <v>0</v>
      </c>
      <c r="O25" s="272"/>
    </row>
    <row r="26" spans="1:15" ht="19.95" customHeight="1">
      <c r="A26" s="267"/>
      <c r="B26" s="268"/>
      <c r="C26" s="268"/>
      <c r="D26" s="269"/>
      <c r="E26" s="265"/>
      <c r="F26" s="265"/>
      <c r="G26" s="264">
        <f t="shared" si="0"/>
        <v>0</v>
      </c>
      <c r="H26" s="265"/>
      <c r="I26" s="264">
        <f t="shared" si="6"/>
        <v>0</v>
      </c>
      <c r="J26" s="256">
        <f t="shared" si="1"/>
        <v>0</v>
      </c>
      <c r="K26" s="257">
        <f t="shared" si="2"/>
        <v>0</v>
      </c>
      <c r="L26" s="258">
        <f t="shared" si="3"/>
        <v>0</v>
      </c>
      <c r="M26" s="256">
        <f t="shared" si="4"/>
        <v>0</v>
      </c>
      <c r="N26" s="258">
        <f t="shared" si="5"/>
        <v>0</v>
      </c>
      <c r="O26" s="271"/>
    </row>
    <row r="27" spans="1:15" ht="19.95" customHeight="1">
      <c r="A27" s="267"/>
      <c r="B27" s="268"/>
      <c r="C27" s="268"/>
      <c r="D27" s="269"/>
      <c r="E27" s="265"/>
      <c r="F27" s="265"/>
      <c r="G27" s="264">
        <f t="shared" si="0"/>
        <v>0</v>
      </c>
      <c r="H27" s="265"/>
      <c r="I27" s="264">
        <f t="shared" si="6"/>
        <v>0</v>
      </c>
      <c r="J27" s="256">
        <f t="shared" si="1"/>
        <v>0</v>
      </c>
      <c r="K27" s="257">
        <f t="shared" si="2"/>
        <v>0</v>
      </c>
      <c r="L27" s="258">
        <f t="shared" si="3"/>
        <v>0</v>
      </c>
      <c r="M27" s="256">
        <f t="shared" si="4"/>
        <v>0</v>
      </c>
      <c r="N27" s="258">
        <f t="shared" si="5"/>
        <v>0</v>
      </c>
      <c r="O27" s="272"/>
    </row>
    <row r="28" spans="1:15" ht="19.95" customHeight="1">
      <c r="A28" s="267"/>
      <c r="B28" s="268"/>
      <c r="C28" s="268"/>
      <c r="D28" s="269"/>
      <c r="E28" s="265"/>
      <c r="F28" s="265"/>
      <c r="G28" s="264">
        <f t="shared" si="0"/>
        <v>0</v>
      </c>
      <c r="H28" s="265"/>
      <c r="I28" s="264">
        <f t="shared" si="6"/>
        <v>0</v>
      </c>
      <c r="J28" s="256">
        <f t="shared" si="1"/>
        <v>0</v>
      </c>
      <c r="K28" s="257">
        <f t="shared" si="2"/>
        <v>0</v>
      </c>
      <c r="L28" s="258">
        <f t="shared" si="3"/>
        <v>0</v>
      </c>
      <c r="M28" s="256">
        <f t="shared" si="4"/>
        <v>0</v>
      </c>
      <c r="N28" s="258">
        <f t="shared" si="5"/>
        <v>0</v>
      </c>
      <c r="O28" s="271"/>
    </row>
    <row r="29" spans="1:15" ht="19.95" customHeight="1">
      <c r="A29" s="267"/>
      <c r="B29" s="268"/>
      <c r="C29" s="268"/>
      <c r="D29" s="269"/>
      <c r="E29" s="265"/>
      <c r="F29" s="265"/>
      <c r="G29" s="264">
        <f t="shared" si="0"/>
        <v>0</v>
      </c>
      <c r="H29" s="265"/>
      <c r="I29" s="264">
        <f t="shared" si="6"/>
        <v>0</v>
      </c>
      <c r="J29" s="256">
        <f t="shared" si="1"/>
        <v>0</v>
      </c>
      <c r="K29" s="257">
        <f t="shared" si="2"/>
        <v>0</v>
      </c>
      <c r="L29" s="258">
        <f t="shared" si="3"/>
        <v>0</v>
      </c>
      <c r="M29" s="256">
        <f t="shared" si="4"/>
        <v>0</v>
      </c>
      <c r="N29" s="258">
        <f t="shared" si="5"/>
        <v>0</v>
      </c>
      <c r="O29" s="272"/>
    </row>
    <row r="30" spans="1:15" ht="19.95" customHeight="1">
      <c r="A30" s="267"/>
      <c r="B30" s="268"/>
      <c r="C30" s="268"/>
      <c r="D30" s="269"/>
      <c r="E30" s="265"/>
      <c r="F30" s="265"/>
      <c r="G30" s="264">
        <f t="shared" si="0"/>
        <v>0</v>
      </c>
      <c r="H30" s="265"/>
      <c r="I30" s="264">
        <f t="shared" si="6"/>
        <v>0</v>
      </c>
      <c r="J30" s="256">
        <f t="shared" si="1"/>
        <v>0</v>
      </c>
      <c r="K30" s="257">
        <f t="shared" si="2"/>
        <v>0</v>
      </c>
      <c r="L30" s="258">
        <f t="shared" si="3"/>
        <v>0</v>
      </c>
      <c r="M30" s="256">
        <f t="shared" si="4"/>
        <v>0</v>
      </c>
      <c r="N30" s="258">
        <f t="shared" si="5"/>
        <v>0</v>
      </c>
      <c r="O30" s="272"/>
    </row>
    <row r="31" spans="1:15" ht="19.95" customHeight="1">
      <c r="A31" s="267"/>
      <c r="B31" s="268"/>
      <c r="C31" s="268"/>
      <c r="D31" s="269"/>
      <c r="E31" s="265"/>
      <c r="F31" s="265"/>
      <c r="G31" s="264">
        <f t="shared" si="0"/>
        <v>0</v>
      </c>
      <c r="H31" s="265"/>
      <c r="I31" s="264">
        <f t="shared" si="6"/>
        <v>0</v>
      </c>
      <c r="J31" s="256">
        <f t="shared" si="1"/>
        <v>0</v>
      </c>
      <c r="K31" s="257">
        <f t="shared" si="2"/>
        <v>0</v>
      </c>
      <c r="L31" s="258">
        <f t="shared" si="3"/>
        <v>0</v>
      </c>
      <c r="M31" s="256">
        <f t="shared" si="4"/>
        <v>0</v>
      </c>
      <c r="N31" s="258">
        <f t="shared" si="5"/>
        <v>0</v>
      </c>
      <c r="O31" s="272"/>
    </row>
    <row r="32" spans="1:15" ht="19.95" customHeight="1">
      <c r="A32" s="267"/>
      <c r="B32" s="268"/>
      <c r="C32" s="268"/>
      <c r="D32" s="269"/>
      <c r="E32" s="265"/>
      <c r="F32" s="265"/>
      <c r="G32" s="264">
        <f t="shared" si="0"/>
        <v>0</v>
      </c>
      <c r="H32" s="265"/>
      <c r="I32" s="264">
        <f t="shared" si="6"/>
        <v>0</v>
      </c>
      <c r="J32" s="256">
        <f t="shared" si="1"/>
        <v>0</v>
      </c>
      <c r="K32" s="257">
        <f t="shared" si="2"/>
        <v>0</v>
      </c>
      <c r="L32" s="258">
        <f t="shared" si="3"/>
        <v>0</v>
      </c>
      <c r="M32" s="256">
        <f t="shared" si="4"/>
        <v>0</v>
      </c>
      <c r="N32" s="258">
        <f t="shared" si="5"/>
        <v>0</v>
      </c>
      <c r="O32" s="272"/>
    </row>
    <row r="33" spans="1:15" ht="19.95" customHeight="1">
      <c r="A33" s="267"/>
      <c r="B33" s="268"/>
      <c r="C33" s="268"/>
      <c r="D33" s="269"/>
      <c r="E33" s="265"/>
      <c r="F33" s="265"/>
      <c r="G33" s="264">
        <f t="shared" si="0"/>
        <v>0</v>
      </c>
      <c r="H33" s="265"/>
      <c r="I33" s="264">
        <f t="shared" si="6"/>
        <v>0</v>
      </c>
      <c r="J33" s="256">
        <f t="shared" si="1"/>
        <v>0</v>
      </c>
      <c r="K33" s="257">
        <f t="shared" si="2"/>
        <v>0</v>
      </c>
      <c r="L33" s="258">
        <f t="shared" si="3"/>
        <v>0</v>
      </c>
      <c r="M33" s="256">
        <f t="shared" si="4"/>
        <v>0</v>
      </c>
      <c r="N33" s="258">
        <f t="shared" si="5"/>
        <v>0</v>
      </c>
      <c r="O33" s="272"/>
    </row>
    <row r="34" spans="1:15" ht="19.95" customHeight="1" thickBot="1">
      <c r="A34" s="273"/>
      <c r="B34" s="274"/>
      <c r="C34" s="274"/>
      <c r="D34" s="275"/>
      <c r="E34" s="276"/>
      <c r="F34" s="276"/>
      <c r="G34" s="277">
        <f t="shared" si="0"/>
        <v>0</v>
      </c>
      <c r="H34" s="276"/>
      <c r="I34" s="277">
        <f t="shared" si="6"/>
        <v>0</v>
      </c>
      <c r="J34" s="256">
        <f t="shared" si="1"/>
        <v>0</v>
      </c>
      <c r="K34" s="257">
        <f t="shared" si="2"/>
        <v>0</v>
      </c>
      <c r="L34" s="258">
        <f t="shared" si="3"/>
        <v>0</v>
      </c>
      <c r="M34" s="256">
        <f t="shared" si="4"/>
        <v>0</v>
      </c>
      <c r="N34" s="258">
        <f t="shared" si="5"/>
        <v>0</v>
      </c>
      <c r="O34" s="272"/>
    </row>
    <row r="35" spans="1:15" ht="19.95" customHeight="1" thickTop="1" thickBot="1">
      <c r="A35" s="354">
        <f>(F35*E35)</f>
        <v>0</v>
      </c>
      <c r="B35" s="355"/>
      <c r="C35" s="355"/>
      <c r="D35" s="355"/>
      <c r="E35" s="355"/>
      <c r="F35" s="355"/>
      <c r="G35" s="355"/>
      <c r="H35" s="355"/>
      <c r="I35" s="355"/>
      <c r="J35" s="355"/>
      <c r="K35" s="355"/>
      <c r="L35" s="355"/>
      <c r="M35" s="355"/>
      <c r="N35" s="355"/>
      <c r="O35" s="356"/>
    </row>
    <row r="36" spans="1:15" ht="19.95" customHeight="1" thickTop="1">
      <c r="A36" s="283" t="s">
        <v>170</v>
      </c>
      <c r="B36" s="284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84"/>
      <c r="O36" s="285"/>
    </row>
    <row r="37" spans="1:15" ht="19.95" customHeight="1">
      <c r="A37" s="286" t="s">
        <v>171</v>
      </c>
      <c r="B37" s="287"/>
      <c r="C37" s="287"/>
      <c r="D37" s="287"/>
      <c r="E37" s="287"/>
      <c r="F37" s="287"/>
      <c r="G37" s="287"/>
      <c r="H37" s="287"/>
      <c r="I37" s="287"/>
      <c r="J37" s="287"/>
      <c r="K37" s="287"/>
      <c r="L37" s="287"/>
      <c r="M37" s="287"/>
      <c r="N37" s="287"/>
      <c r="O37" s="288"/>
    </row>
    <row r="38" spans="1:15" ht="19.95" customHeight="1" thickBot="1">
      <c r="A38" s="289" t="s">
        <v>172</v>
      </c>
      <c r="B38" s="290"/>
      <c r="C38" s="290"/>
      <c r="D38" s="290"/>
      <c r="E38" s="290"/>
      <c r="F38" s="290"/>
      <c r="G38" s="290"/>
      <c r="H38" s="290"/>
      <c r="I38" s="290"/>
      <c r="J38" s="290"/>
      <c r="K38" s="290"/>
      <c r="L38" s="290"/>
      <c r="M38" s="290"/>
      <c r="N38" s="290"/>
      <c r="O38" s="291"/>
    </row>
    <row r="39" spans="1:15" ht="16.2" thickTop="1">
      <c r="N39" s="58" t="s">
        <v>333</v>
      </c>
      <c r="O39" s="307">
        <v>41791</v>
      </c>
    </row>
  </sheetData>
  <sheetProtection sheet="1" objects="1" scenarios="1" selectLockedCells="1"/>
  <mergeCells count="6">
    <mergeCell ref="A35:O35"/>
    <mergeCell ref="H1:L1"/>
    <mergeCell ref="B2:C2"/>
    <mergeCell ref="J2:O3"/>
    <mergeCell ref="E8:I8"/>
    <mergeCell ref="A1:G1"/>
  </mergeCells>
  <phoneticPr fontId="30" type="noConversion"/>
  <printOptions horizontalCentered="1" verticalCentered="1"/>
  <pageMargins left="1.03" right="0.46" top="0.5" bottom="0.5" header="0.5" footer="0.5"/>
  <pageSetup scale="6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transitionEvaluation="1">
    <pageSetUpPr fitToPage="1"/>
  </sheetPr>
  <dimension ref="A1:O39"/>
  <sheetViews>
    <sheetView showZeros="0" tabSelected="1" defaultGridColor="0" colorId="22" zoomScale="77" zoomScaleNormal="77" workbookViewId="0">
      <selection activeCell="B9" sqref="B9"/>
    </sheetView>
  </sheetViews>
  <sheetFormatPr defaultColWidth="9.81640625" defaultRowHeight="15.6"/>
  <cols>
    <col min="1" max="1" width="9.90625" style="58" bestFit="1" customWidth="1"/>
    <col min="2" max="2" width="4.81640625" style="58" customWidth="1"/>
    <col min="3" max="3" width="5.81640625" style="58" customWidth="1"/>
    <col min="4" max="4" width="30.453125" style="58" customWidth="1"/>
    <col min="5" max="13" width="9.81640625" style="58"/>
    <col min="14" max="14" width="10.54296875" style="58" bestFit="1" customWidth="1"/>
    <col min="15" max="16384" width="9.81640625" style="58"/>
  </cols>
  <sheetData>
    <row r="1" spans="1:15" ht="31.2" thickTop="1" thickBot="1">
      <c r="A1" s="368" t="s">
        <v>319</v>
      </c>
      <c r="B1" s="369"/>
      <c r="C1" s="369"/>
      <c r="D1" s="369"/>
      <c r="E1" s="369"/>
      <c r="F1" s="369"/>
      <c r="G1" s="370"/>
      <c r="H1" s="357" t="s">
        <v>318</v>
      </c>
      <c r="I1" s="358"/>
      <c r="J1" s="358"/>
      <c r="K1" s="358"/>
      <c r="L1" s="358"/>
      <c r="M1" s="57">
        <v>3</v>
      </c>
      <c r="N1" s="56" t="s">
        <v>1</v>
      </c>
      <c r="O1" s="55">
        <v>5</v>
      </c>
    </row>
    <row r="2" spans="1:15" ht="19.95" customHeight="1" thickTop="1">
      <c r="A2" s="205" t="s">
        <v>2</v>
      </c>
      <c r="B2" s="359" t="s">
        <v>222</v>
      </c>
      <c r="C2" s="359"/>
      <c r="D2" s="206" t="s">
        <v>4</v>
      </c>
      <c r="E2" s="207" t="str">
        <f>Reweigh!B4</f>
        <v>N308MH</v>
      </c>
      <c r="F2" s="208" t="s">
        <v>153</v>
      </c>
      <c r="G2" s="209">
        <f>Reweigh!E4</f>
        <v>53647</v>
      </c>
      <c r="H2" s="210" t="s">
        <v>154</v>
      </c>
      <c r="I2" s="211"/>
      <c r="J2" s="375" t="s">
        <v>327</v>
      </c>
      <c r="K2" s="376"/>
      <c r="L2" s="376"/>
      <c r="M2" s="376"/>
      <c r="N2" s="376"/>
      <c r="O2" s="377"/>
    </row>
    <row r="3" spans="1:15" ht="19.95" customHeight="1" thickBot="1">
      <c r="A3" s="212"/>
      <c r="B3" s="213"/>
      <c r="C3" s="214"/>
      <c r="D3" s="215"/>
      <c r="E3" s="215"/>
      <c r="F3" s="215"/>
      <c r="G3" s="215"/>
      <c r="H3" s="216"/>
      <c r="I3" s="217"/>
      <c r="J3" s="378"/>
      <c r="K3" s="378"/>
      <c r="L3" s="378"/>
      <c r="M3" s="378"/>
      <c r="N3" s="378"/>
      <c r="O3" s="379"/>
    </row>
    <row r="4" spans="1:15" ht="19.95" customHeight="1" thickTop="1" thickBot="1">
      <c r="A4" s="218"/>
      <c r="B4" s="215"/>
      <c r="C4" s="219"/>
      <c r="D4" s="220" t="s">
        <v>155</v>
      </c>
      <c r="E4" s="221" t="s">
        <v>156</v>
      </c>
      <c r="F4" s="222"/>
      <c r="G4" s="222"/>
      <c r="H4" s="222"/>
      <c r="I4" s="223"/>
      <c r="J4" s="224" t="s">
        <v>157</v>
      </c>
      <c r="K4" s="225"/>
      <c r="L4" s="225"/>
      <c r="M4" s="225"/>
      <c r="N4" s="226"/>
      <c r="O4" s="227" t="s">
        <v>5</v>
      </c>
    </row>
    <row r="5" spans="1:15" ht="19.95" customHeight="1" thickBot="1">
      <c r="A5" s="218"/>
      <c r="B5" s="215"/>
      <c r="C5" s="219"/>
      <c r="D5" s="228" t="s">
        <v>158</v>
      </c>
      <c r="E5" s="221" t="s">
        <v>159</v>
      </c>
      <c r="F5" s="222"/>
      <c r="G5" s="223"/>
      <c r="H5" s="221" t="s">
        <v>160</v>
      </c>
      <c r="I5" s="223"/>
      <c r="J5" s="229" t="s">
        <v>161</v>
      </c>
      <c r="K5" s="230"/>
      <c r="L5" s="231"/>
      <c r="M5" s="230" t="s">
        <v>160</v>
      </c>
      <c r="N5" s="231"/>
      <c r="O5" s="232" t="s">
        <v>6</v>
      </c>
    </row>
    <row r="6" spans="1:15" ht="19.95" customHeight="1" thickBot="1">
      <c r="A6" s="233"/>
      <c r="B6" s="234"/>
      <c r="C6" s="235"/>
      <c r="D6" s="236"/>
      <c r="E6" s="237" t="s">
        <v>162</v>
      </c>
      <c r="F6" s="238"/>
      <c r="G6" s="238"/>
      <c r="H6" s="238"/>
      <c r="I6" s="239"/>
      <c r="J6" s="240"/>
      <c r="K6" s="241"/>
      <c r="L6" s="242"/>
      <c r="M6" s="240"/>
      <c r="N6" s="242"/>
      <c r="O6" s="232" t="s">
        <v>7</v>
      </c>
    </row>
    <row r="7" spans="1:15" ht="19.95" customHeight="1">
      <c r="A7" s="243" t="s">
        <v>17</v>
      </c>
      <c r="B7" s="244" t="s">
        <v>8</v>
      </c>
      <c r="C7" s="245" t="s">
        <v>9</v>
      </c>
      <c r="D7" s="246"/>
      <c r="E7" s="247" t="s">
        <v>29</v>
      </c>
      <c r="F7" s="105" t="s">
        <v>163</v>
      </c>
      <c r="G7" s="248" t="s">
        <v>164</v>
      </c>
      <c r="H7" s="247" t="s">
        <v>165</v>
      </c>
      <c r="I7" s="248" t="s">
        <v>164</v>
      </c>
      <c r="J7" s="249" t="s">
        <v>68</v>
      </c>
      <c r="K7" s="105" t="s">
        <v>166</v>
      </c>
      <c r="L7" s="250" t="s">
        <v>164</v>
      </c>
      <c r="M7" s="249" t="s">
        <v>167</v>
      </c>
      <c r="N7" s="250" t="s">
        <v>168</v>
      </c>
      <c r="O7" s="251" t="s">
        <v>10</v>
      </c>
    </row>
    <row r="8" spans="1:15" ht="19.95" customHeight="1">
      <c r="A8" s="252">
        <f>Reweigh!G4</f>
        <v>41913</v>
      </c>
      <c r="B8" s="253"/>
      <c r="C8" s="254"/>
      <c r="D8" s="294" t="s">
        <v>292</v>
      </c>
      <c r="E8" s="365" t="s">
        <v>169</v>
      </c>
      <c r="F8" s="366"/>
      <c r="G8" s="366"/>
      <c r="H8" s="366"/>
      <c r="I8" s="367"/>
      <c r="J8" s="295">
        <f>'Chart C'!J35</f>
        <v>2987.5</v>
      </c>
      <c r="K8" s="296">
        <f>'Chart C'!K35</f>
        <v>131.07</v>
      </c>
      <c r="L8" s="297">
        <f>'Chart C'!L35</f>
        <v>391585.18</v>
      </c>
      <c r="M8" s="295">
        <f>'Chart C'!M35</f>
        <v>0.14000000000000001</v>
      </c>
      <c r="N8" s="297">
        <f>'Chart C'!N35</f>
        <v>410.74000000000052</v>
      </c>
      <c r="O8" s="259" t="str">
        <f>'Chart C'!O8</f>
        <v>Isaac M</v>
      </c>
    </row>
    <row r="9" spans="1:15" ht="19.95" customHeight="1">
      <c r="A9" s="267">
        <v>41913</v>
      </c>
      <c r="B9" s="268" t="s">
        <v>279</v>
      </c>
      <c r="C9" s="268"/>
      <c r="D9" s="269" t="s">
        <v>313</v>
      </c>
      <c r="E9" s="265">
        <v>5.2</v>
      </c>
      <c r="F9" s="265">
        <v>130</v>
      </c>
      <c r="G9" s="264">
        <f t="shared" ref="G9:G34" si="0">(F9*E9)</f>
        <v>676</v>
      </c>
      <c r="H9" s="265">
        <v>1E-4</v>
      </c>
      <c r="I9" s="264">
        <f>E9*H9</f>
        <v>5.2000000000000006E-4</v>
      </c>
      <c r="J9" s="295">
        <f t="shared" ref="J9:J34" si="1">IF(E9=0,0,J8+E9)</f>
        <v>2992.7</v>
      </c>
      <c r="K9" s="296">
        <f t="shared" ref="K9:K34" si="2">IF(L9=0,0,ROUND(L9/J9,2))</f>
        <v>131.07</v>
      </c>
      <c r="L9" s="297">
        <f t="shared" ref="L9:L34" si="3">IF(G9=0,0,L8+G9)</f>
        <v>392261.18</v>
      </c>
      <c r="M9" s="295">
        <f t="shared" ref="M9:M34" si="4">IF(N9=0,0,ROUND(N9/J9,2))</f>
        <v>0.14000000000000001</v>
      </c>
      <c r="N9" s="297">
        <f t="shared" ref="N9:N34" si="5">IF(I9=0,0,N8+I9)</f>
        <v>410.74052000000052</v>
      </c>
      <c r="O9" s="266" t="s">
        <v>278</v>
      </c>
    </row>
    <row r="10" spans="1:15" ht="19.95" customHeight="1">
      <c r="A10" s="267"/>
      <c r="B10" s="268"/>
      <c r="C10" s="268"/>
      <c r="D10" s="269"/>
      <c r="E10" s="265"/>
      <c r="F10" s="265"/>
      <c r="G10" s="264">
        <f t="shared" si="0"/>
        <v>0</v>
      </c>
      <c r="H10" s="265"/>
      <c r="I10" s="264">
        <f t="shared" ref="I10:I34" si="6">(H10*E10)</f>
        <v>0</v>
      </c>
      <c r="J10" s="295">
        <f t="shared" si="1"/>
        <v>0</v>
      </c>
      <c r="K10" s="296">
        <f t="shared" si="2"/>
        <v>0</v>
      </c>
      <c r="L10" s="297">
        <f t="shared" si="3"/>
        <v>0</v>
      </c>
      <c r="M10" s="295">
        <f t="shared" si="4"/>
        <v>0</v>
      </c>
      <c r="N10" s="297">
        <f t="shared" si="5"/>
        <v>0</v>
      </c>
      <c r="O10" s="266"/>
    </row>
    <row r="11" spans="1:15" ht="19.95" customHeight="1">
      <c r="A11" s="267"/>
      <c r="B11" s="268"/>
      <c r="C11" s="268"/>
      <c r="D11" s="269"/>
      <c r="E11" s="265"/>
      <c r="F11" s="265"/>
      <c r="G11" s="264">
        <f t="shared" si="0"/>
        <v>0</v>
      </c>
      <c r="H11" s="265"/>
      <c r="I11" s="264">
        <f t="shared" si="6"/>
        <v>0</v>
      </c>
      <c r="J11" s="295">
        <f t="shared" si="1"/>
        <v>0</v>
      </c>
      <c r="K11" s="296">
        <f t="shared" si="2"/>
        <v>0</v>
      </c>
      <c r="L11" s="297">
        <f t="shared" si="3"/>
        <v>0</v>
      </c>
      <c r="M11" s="295">
        <f t="shared" si="4"/>
        <v>0</v>
      </c>
      <c r="N11" s="297">
        <f t="shared" si="5"/>
        <v>0</v>
      </c>
      <c r="O11" s="266"/>
    </row>
    <row r="12" spans="1:15" ht="19.95" customHeight="1">
      <c r="A12" s="267"/>
      <c r="B12" s="268"/>
      <c r="C12" s="268"/>
      <c r="D12" s="269"/>
      <c r="E12" s="265"/>
      <c r="F12" s="265"/>
      <c r="G12" s="264">
        <f t="shared" si="0"/>
        <v>0</v>
      </c>
      <c r="H12" s="265"/>
      <c r="I12" s="264">
        <f t="shared" si="6"/>
        <v>0</v>
      </c>
      <c r="J12" s="295">
        <f t="shared" si="1"/>
        <v>0</v>
      </c>
      <c r="K12" s="296">
        <f t="shared" si="2"/>
        <v>0</v>
      </c>
      <c r="L12" s="297">
        <f t="shared" si="3"/>
        <v>0</v>
      </c>
      <c r="M12" s="295">
        <f t="shared" si="4"/>
        <v>0</v>
      </c>
      <c r="N12" s="297">
        <f t="shared" si="5"/>
        <v>0</v>
      </c>
      <c r="O12" s="270"/>
    </row>
    <row r="13" spans="1:15" ht="19.95" customHeight="1">
      <c r="A13" s="267"/>
      <c r="B13" s="268"/>
      <c r="C13" s="268"/>
      <c r="D13" s="269"/>
      <c r="E13" s="265"/>
      <c r="F13" s="265"/>
      <c r="G13" s="264">
        <f t="shared" si="0"/>
        <v>0</v>
      </c>
      <c r="H13" s="265"/>
      <c r="I13" s="264">
        <f t="shared" si="6"/>
        <v>0</v>
      </c>
      <c r="J13" s="298">
        <f t="shared" si="1"/>
        <v>0</v>
      </c>
      <c r="K13" s="299">
        <f t="shared" si="2"/>
        <v>0</v>
      </c>
      <c r="L13" s="300">
        <f t="shared" si="3"/>
        <v>0</v>
      </c>
      <c r="M13" s="298">
        <f t="shared" si="4"/>
        <v>0</v>
      </c>
      <c r="N13" s="300">
        <f t="shared" si="5"/>
        <v>0</v>
      </c>
      <c r="O13" s="266"/>
    </row>
    <row r="14" spans="1:15" ht="19.95" customHeight="1">
      <c r="A14" s="267"/>
      <c r="B14" s="268"/>
      <c r="C14" s="268"/>
      <c r="D14" s="269"/>
      <c r="E14" s="265"/>
      <c r="F14" s="265"/>
      <c r="G14" s="264">
        <f t="shared" si="0"/>
        <v>0</v>
      </c>
      <c r="H14" s="265"/>
      <c r="I14" s="264">
        <f t="shared" si="6"/>
        <v>0</v>
      </c>
      <c r="J14" s="298">
        <f t="shared" si="1"/>
        <v>0</v>
      </c>
      <c r="K14" s="299">
        <f t="shared" si="2"/>
        <v>0</v>
      </c>
      <c r="L14" s="300">
        <f t="shared" si="3"/>
        <v>0</v>
      </c>
      <c r="M14" s="298">
        <f t="shared" si="4"/>
        <v>0</v>
      </c>
      <c r="N14" s="300">
        <f t="shared" si="5"/>
        <v>0</v>
      </c>
      <c r="O14" s="270"/>
    </row>
    <row r="15" spans="1:15" ht="19.95" customHeight="1">
      <c r="A15" s="267"/>
      <c r="B15" s="268"/>
      <c r="C15" s="268"/>
      <c r="D15" s="269"/>
      <c r="E15" s="265"/>
      <c r="F15" s="265"/>
      <c r="G15" s="264">
        <f t="shared" si="0"/>
        <v>0</v>
      </c>
      <c r="H15" s="265"/>
      <c r="I15" s="264">
        <f t="shared" si="6"/>
        <v>0</v>
      </c>
      <c r="J15" s="298">
        <f t="shared" si="1"/>
        <v>0</v>
      </c>
      <c r="K15" s="299">
        <f t="shared" si="2"/>
        <v>0</v>
      </c>
      <c r="L15" s="300">
        <f t="shared" si="3"/>
        <v>0</v>
      </c>
      <c r="M15" s="298">
        <f t="shared" si="4"/>
        <v>0</v>
      </c>
      <c r="N15" s="300">
        <f t="shared" si="5"/>
        <v>0</v>
      </c>
      <c r="O15" s="266"/>
    </row>
    <row r="16" spans="1:15" ht="19.95" customHeight="1">
      <c r="A16" s="267"/>
      <c r="B16" s="268"/>
      <c r="C16" s="268"/>
      <c r="D16" s="269"/>
      <c r="E16" s="265"/>
      <c r="F16" s="265"/>
      <c r="G16" s="264">
        <f t="shared" si="0"/>
        <v>0</v>
      </c>
      <c r="H16" s="265"/>
      <c r="I16" s="264">
        <f t="shared" si="6"/>
        <v>0</v>
      </c>
      <c r="J16" s="298">
        <f t="shared" si="1"/>
        <v>0</v>
      </c>
      <c r="K16" s="299">
        <f t="shared" si="2"/>
        <v>0</v>
      </c>
      <c r="L16" s="300">
        <f t="shared" si="3"/>
        <v>0</v>
      </c>
      <c r="M16" s="298">
        <f t="shared" si="4"/>
        <v>0</v>
      </c>
      <c r="N16" s="300">
        <f t="shared" si="5"/>
        <v>0</v>
      </c>
      <c r="O16" s="270"/>
    </row>
    <row r="17" spans="1:15" ht="19.95" customHeight="1">
      <c r="A17" s="267"/>
      <c r="B17" s="268"/>
      <c r="C17" s="268"/>
      <c r="D17" s="269"/>
      <c r="E17" s="265"/>
      <c r="F17" s="265"/>
      <c r="G17" s="264">
        <f t="shared" si="0"/>
        <v>0</v>
      </c>
      <c r="H17" s="265"/>
      <c r="I17" s="264">
        <f t="shared" si="6"/>
        <v>0</v>
      </c>
      <c r="J17" s="298">
        <f t="shared" si="1"/>
        <v>0</v>
      </c>
      <c r="K17" s="299">
        <f t="shared" si="2"/>
        <v>0</v>
      </c>
      <c r="L17" s="300">
        <f t="shared" si="3"/>
        <v>0</v>
      </c>
      <c r="M17" s="298">
        <f t="shared" si="4"/>
        <v>0</v>
      </c>
      <c r="N17" s="300">
        <f t="shared" si="5"/>
        <v>0</v>
      </c>
      <c r="O17" s="266"/>
    </row>
    <row r="18" spans="1:15" ht="19.95" customHeight="1">
      <c r="A18" s="267"/>
      <c r="B18" s="268"/>
      <c r="C18" s="268"/>
      <c r="D18" s="269"/>
      <c r="E18" s="265"/>
      <c r="F18" s="265"/>
      <c r="G18" s="264">
        <f t="shared" si="0"/>
        <v>0</v>
      </c>
      <c r="H18" s="265"/>
      <c r="I18" s="264">
        <f t="shared" si="6"/>
        <v>0</v>
      </c>
      <c r="J18" s="256">
        <f t="shared" si="1"/>
        <v>0</v>
      </c>
      <c r="K18" s="257">
        <f t="shared" si="2"/>
        <v>0</v>
      </c>
      <c r="L18" s="258">
        <f t="shared" si="3"/>
        <v>0</v>
      </c>
      <c r="M18" s="256">
        <f t="shared" si="4"/>
        <v>0</v>
      </c>
      <c r="N18" s="258">
        <f t="shared" si="5"/>
        <v>0</v>
      </c>
      <c r="O18" s="271"/>
    </row>
    <row r="19" spans="1:15" ht="19.95" customHeight="1">
      <c r="A19" s="267"/>
      <c r="B19" s="268"/>
      <c r="C19" s="268"/>
      <c r="D19" s="269"/>
      <c r="E19" s="265"/>
      <c r="F19" s="265"/>
      <c r="G19" s="264">
        <f t="shared" si="0"/>
        <v>0</v>
      </c>
      <c r="H19" s="265"/>
      <c r="I19" s="264">
        <f t="shared" si="6"/>
        <v>0</v>
      </c>
      <c r="J19" s="256">
        <f t="shared" si="1"/>
        <v>0</v>
      </c>
      <c r="K19" s="257">
        <f t="shared" si="2"/>
        <v>0</v>
      </c>
      <c r="L19" s="258">
        <f t="shared" si="3"/>
        <v>0</v>
      </c>
      <c r="M19" s="256">
        <f t="shared" si="4"/>
        <v>0</v>
      </c>
      <c r="N19" s="258">
        <f t="shared" si="5"/>
        <v>0</v>
      </c>
      <c r="O19" s="272"/>
    </row>
    <row r="20" spans="1:15" ht="19.95" customHeight="1">
      <c r="A20" s="267"/>
      <c r="B20" s="268"/>
      <c r="C20" s="268"/>
      <c r="D20" s="269"/>
      <c r="E20" s="265"/>
      <c r="F20" s="265"/>
      <c r="G20" s="264">
        <f t="shared" si="0"/>
        <v>0</v>
      </c>
      <c r="H20" s="265"/>
      <c r="I20" s="264">
        <f t="shared" si="6"/>
        <v>0</v>
      </c>
      <c r="J20" s="256">
        <f t="shared" si="1"/>
        <v>0</v>
      </c>
      <c r="K20" s="257">
        <f t="shared" si="2"/>
        <v>0</v>
      </c>
      <c r="L20" s="258">
        <f t="shared" si="3"/>
        <v>0</v>
      </c>
      <c r="M20" s="256">
        <f t="shared" si="4"/>
        <v>0</v>
      </c>
      <c r="N20" s="258">
        <f t="shared" si="5"/>
        <v>0</v>
      </c>
      <c r="O20" s="271"/>
    </row>
    <row r="21" spans="1:15" ht="19.95" customHeight="1">
      <c r="A21" s="267"/>
      <c r="B21" s="268"/>
      <c r="C21" s="268"/>
      <c r="D21" s="269"/>
      <c r="E21" s="265"/>
      <c r="F21" s="265"/>
      <c r="G21" s="264">
        <f t="shared" si="0"/>
        <v>0</v>
      </c>
      <c r="H21" s="265"/>
      <c r="I21" s="264">
        <f t="shared" si="6"/>
        <v>0</v>
      </c>
      <c r="J21" s="256">
        <f t="shared" si="1"/>
        <v>0</v>
      </c>
      <c r="K21" s="257">
        <f t="shared" si="2"/>
        <v>0</v>
      </c>
      <c r="L21" s="258">
        <f t="shared" si="3"/>
        <v>0</v>
      </c>
      <c r="M21" s="256">
        <f t="shared" si="4"/>
        <v>0</v>
      </c>
      <c r="N21" s="258">
        <f t="shared" si="5"/>
        <v>0</v>
      </c>
      <c r="O21" s="272"/>
    </row>
    <row r="22" spans="1:15" ht="19.95" customHeight="1">
      <c r="A22" s="267"/>
      <c r="B22" s="268"/>
      <c r="C22" s="268"/>
      <c r="D22" s="269"/>
      <c r="E22" s="265"/>
      <c r="F22" s="265"/>
      <c r="G22" s="264">
        <f t="shared" si="0"/>
        <v>0</v>
      </c>
      <c r="H22" s="265"/>
      <c r="I22" s="264">
        <f t="shared" si="6"/>
        <v>0</v>
      </c>
      <c r="J22" s="256">
        <f t="shared" si="1"/>
        <v>0</v>
      </c>
      <c r="K22" s="257">
        <f t="shared" si="2"/>
        <v>0</v>
      </c>
      <c r="L22" s="258">
        <f t="shared" si="3"/>
        <v>0</v>
      </c>
      <c r="M22" s="256">
        <f t="shared" si="4"/>
        <v>0</v>
      </c>
      <c r="N22" s="258">
        <f t="shared" si="5"/>
        <v>0</v>
      </c>
      <c r="O22" s="271"/>
    </row>
    <row r="23" spans="1:15" ht="19.95" customHeight="1">
      <c r="A23" s="267"/>
      <c r="B23" s="268"/>
      <c r="C23" s="268"/>
      <c r="D23" s="269"/>
      <c r="E23" s="265"/>
      <c r="F23" s="265"/>
      <c r="G23" s="264">
        <f t="shared" si="0"/>
        <v>0</v>
      </c>
      <c r="H23" s="265"/>
      <c r="I23" s="264">
        <f t="shared" si="6"/>
        <v>0</v>
      </c>
      <c r="J23" s="256">
        <f t="shared" si="1"/>
        <v>0</v>
      </c>
      <c r="K23" s="257">
        <f t="shared" si="2"/>
        <v>0</v>
      </c>
      <c r="L23" s="258">
        <f t="shared" si="3"/>
        <v>0</v>
      </c>
      <c r="M23" s="256">
        <f t="shared" si="4"/>
        <v>0</v>
      </c>
      <c r="N23" s="258">
        <f t="shared" si="5"/>
        <v>0</v>
      </c>
      <c r="O23" s="272"/>
    </row>
    <row r="24" spans="1:15" ht="19.95" customHeight="1">
      <c r="A24" s="267"/>
      <c r="B24" s="268"/>
      <c r="C24" s="268"/>
      <c r="D24" s="269"/>
      <c r="E24" s="265"/>
      <c r="F24" s="265"/>
      <c r="G24" s="264">
        <f t="shared" si="0"/>
        <v>0</v>
      </c>
      <c r="H24" s="265"/>
      <c r="I24" s="264">
        <f t="shared" si="6"/>
        <v>0</v>
      </c>
      <c r="J24" s="256">
        <f t="shared" si="1"/>
        <v>0</v>
      </c>
      <c r="K24" s="257">
        <f t="shared" si="2"/>
        <v>0</v>
      </c>
      <c r="L24" s="258">
        <f t="shared" si="3"/>
        <v>0</v>
      </c>
      <c r="M24" s="256">
        <f t="shared" si="4"/>
        <v>0</v>
      </c>
      <c r="N24" s="258">
        <f t="shared" si="5"/>
        <v>0</v>
      </c>
      <c r="O24" s="271"/>
    </row>
    <row r="25" spans="1:15" ht="19.95" customHeight="1">
      <c r="A25" s="267"/>
      <c r="B25" s="268"/>
      <c r="C25" s="268"/>
      <c r="D25" s="269"/>
      <c r="E25" s="265"/>
      <c r="F25" s="265"/>
      <c r="G25" s="264">
        <f t="shared" si="0"/>
        <v>0</v>
      </c>
      <c r="H25" s="265"/>
      <c r="I25" s="264">
        <f t="shared" si="6"/>
        <v>0</v>
      </c>
      <c r="J25" s="256">
        <f t="shared" si="1"/>
        <v>0</v>
      </c>
      <c r="K25" s="257">
        <f t="shared" si="2"/>
        <v>0</v>
      </c>
      <c r="L25" s="258">
        <f t="shared" si="3"/>
        <v>0</v>
      </c>
      <c r="M25" s="256">
        <f t="shared" si="4"/>
        <v>0</v>
      </c>
      <c r="N25" s="258">
        <f t="shared" si="5"/>
        <v>0</v>
      </c>
      <c r="O25" s="272"/>
    </row>
    <row r="26" spans="1:15" ht="19.95" customHeight="1">
      <c r="A26" s="267"/>
      <c r="B26" s="268"/>
      <c r="C26" s="268"/>
      <c r="D26" s="269"/>
      <c r="E26" s="265"/>
      <c r="F26" s="265"/>
      <c r="G26" s="264">
        <f t="shared" si="0"/>
        <v>0</v>
      </c>
      <c r="H26" s="265"/>
      <c r="I26" s="264">
        <f t="shared" si="6"/>
        <v>0</v>
      </c>
      <c r="J26" s="256">
        <f t="shared" si="1"/>
        <v>0</v>
      </c>
      <c r="K26" s="257">
        <f t="shared" si="2"/>
        <v>0</v>
      </c>
      <c r="L26" s="258">
        <f t="shared" si="3"/>
        <v>0</v>
      </c>
      <c r="M26" s="256">
        <f t="shared" si="4"/>
        <v>0</v>
      </c>
      <c r="N26" s="258">
        <f t="shared" si="5"/>
        <v>0</v>
      </c>
      <c r="O26" s="271"/>
    </row>
    <row r="27" spans="1:15" ht="19.95" customHeight="1">
      <c r="A27" s="267"/>
      <c r="B27" s="268"/>
      <c r="C27" s="268"/>
      <c r="D27" s="269"/>
      <c r="E27" s="265"/>
      <c r="F27" s="265"/>
      <c r="G27" s="264">
        <f t="shared" si="0"/>
        <v>0</v>
      </c>
      <c r="H27" s="265"/>
      <c r="I27" s="264">
        <f t="shared" si="6"/>
        <v>0</v>
      </c>
      <c r="J27" s="256">
        <f t="shared" si="1"/>
        <v>0</v>
      </c>
      <c r="K27" s="257">
        <f t="shared" si="2"/>
        <v>0</v>
      </c>
      <c r="L27" s="258">
        <f t="shared" si="3"/>
        <v>0</v>
      </c>
      <c r="M27" s="256">
        <f t="shared" si="4"/>
        <v>0</v>
      </c>
      <c r="N27" s="258">
        <f t="shared" si="5"/>
        <v>0</v>
      </c>
      <c r="O27" s="272"/>
    </row>
    <row r="28" spans="1:15" ht="19.95" customHeight="1">
      <c r="A28" s="267"/>
      <c r="B28" s="268"/>
      <c r="C28" s="268"/>
      <c r="D28" s="269"/>
      <c r="E28" s="265"/>
      <c r="F28" s="265"/>
      <c r="G28" s="264">
        <f t="shared" si="0"/>
        <v>0</v>
      </c>
      <c r="H28" s="265"/>
      <c r="I28" s="264">
        <f t="shared" si="6"/>
        <v>0</v>
      </c>
      <c r="J28" s="256">
        <f t="shared" si="1"/>
        <v>0</v>
      </c>
      <c r="K28" s="257">
        <f t="shared" si="2"/>
        <v>0</v>
      </c>
      <c r="L28" s="258">
        <f t="shared" si="3"/>
        <v>0</v>
      </c>
      <c r="M28" s="256">
        <f t="shared" si="4"/>
        <v>0</v>
      </c>
      <c r="N28" s="258">
        <f t="shared" si="5"/>
        <v>0</v>
      </c>
      <c r="O28" s="271"/>
    </row>
    <row r="29" spans="1:15" ht="19.95" customHeight="1">
      <c r="A29" s="267"/>
      <c r="B29" s="268"/>
      <c r="C29" s="268"/>
      <c r="D29" s="269"/>
      <c r="E29" s="265"/>
      <c r="F29" s="265"/>
      <c r="G29" s="264">
        <f t="shared" si="0"/>
        <v>0</v>
      </c>
      <c r="H29" s="265"/>
      <c r="I29" s="264">
        <f t="shared" si="6"/>
        <v>0</v>
      </c>
      <c r="J29" s="256">
        <f t="shared" si="1"/>
        <v>0</v>
      </c>
      <c r="K29" s="257">
        <f t="shared" si="2"/>
        <v>0</v>
      </c>
      <c r="L29" s="258">
        <f t="shared" si="3"/>
        <v>0</v>
      </c>
      <c r="M29" s="256">
        <f t="shared" si="4"/>
        <v>0</v>
      </c>
      <c r="N29" s="258">
        <f t="shared" si="5"/>
        <v>0</v>
      </c>
      <c r="O29" s="272"/>
    </row>
    <row r="30" spans="1:15" ht="19.95" customHeight="1">
      <c r="A30" s="267"/>
      <c r="B30" s="268"/>
      <c r="C30" s="268"/>
      <c r="D30" s="269"/>
      <c r="E30" s="265"/>
      <c r="F30" s="265"/>
      <c r="G30" s="264">
        <f t="shared" si="0"/>
        <v>0</v>
      </c>
      <c r="H30" s="265"/>
      <c r="I30" s="264">
        <f t="shared" si="6"/>
        <v>0</v>
      </c>
      <c r="J30" s="256">
        <f t="shared" si="1"/>
        <v>0</v>
      </c>
      <c r="K30" s="257">
        <f t="shared" si="2"/>
        <v>0</v>
      </c>
      <c r="L30" s="258">
        <f t="shared" si="3"/>
        <v>0</v>
      </c>
      <c r="M30" s="256">
        <f t="shared" si="4"/>
        <v>0</v>
      </c>
      <c r="N30" s="258">
        <f t="shared" si="5"/>
        <v>0</v>
      </c>
      <c r="O30" s="272"/>
    </row>
    <row r="31" spans="1:15" ht="19.95" customHeight="1">
      <c r="A31" s="267"/>
      <c r="B31" s="268"/>
      <c r="C31" s="268"/>
      <c r="D31" s="269"/>
      <c r="E31" s="265"/>
      <c r="F31" s="265"/>
      <c r="G31" s="264">
        <f t="shared" si="0"/>
        <v>0</v>
      </c>
      <c r="H31" s="265"/>
      <c r="I31" s="264">
        <f t="shared" si="6"/>
        <v>0</v>
      </c>
      <c r="J31" s="256">
        <f t="shared" si="1"/>
        <v>0</v>
      </c>
      <c r="K31" s="257">
        <f t="shared" si="2"/>
        <v>0</v>
      </c>
      <c r="L31" s="258">
        <f t="shared" si="3"/>
        <v>0</v>
      </c>
      <c r="M31" s="256">
        <f t="shared" si="4"/>
        <v>0</v>
      </c>
      <c r="N31" s="258">
        <f t="shared" si="5"/>
        <v>0</v>
      </c>
      <c r="O31" s="272"/>
    </row>
    <row r="32" spans="1:15" ht="19.95" customHeight="1">
      <c r="A32" s="267"/>
      <c r="B32" s="268"/>
      <c r="C32" s="268"/>
      <c r="D32" s="269"/>
      <c r="E32" s="265"/>
      <c r="F32" s="265"/>
      <c r="G32" s="264">
        <f t="shared" si="0"/>
        <v>0</v>
      </c>
      <c r="H32" s="265"/>
      <c r="I32" s="264">
        <f t="shared" si="6"/>
        <v>0</v>
      </c>
      <c r="J32" s="256">
        <f t="shared" si="1"/>
        <v>0</v>
      </c>
      <c r="K32" s="257">
        <f t="shared" si="2"/>
        <v>0</v>
      </c>
      <c r="L32" s="258">
        <f t="shared" si="3"/>
        <v>0</v>
      </c>
      <c r="M32" s="256">
        <f t="shared" si="4"/>
        <v>0</v>
      </c>
      <c r="N32" s="258">
        <f t="shared" si="5"/>
        <v>0</v>
      </c>
      <c r="O32" s="272"/>
    </row>
    <row r="33" spans="1:15" ht="19.95" customHeight="1">
      <c r="A33" s="267"/>
      <c r="B33" s="268"/>
      <c r="C33" s="268"/>
      <c r="D33" s="269"/>
      <c r="E33" s="265"/>
      <c r="F33" s="265"/>
      <c r="G33" s="264">
        <f t="shared" si="0"/>
        <v>0</v>
      </c>
      <c r="H33" s="265"/>
      <c r="I33" s="264">
        <f t="shared" si="6"/>
        <v>0</v>
      </c>
      <c r="J33" s="256">
        <f t="shared" si="1"/>
        <v>0</v>
      </c>
      <c r="K33" s="257">
        <f t="shared" si="2"/>
        <v>0</v>
      </c>
      <c r="L33" s="258">
        <f t="shared" si="3"/>
        <v>0</v>
      </c>
      <c r="M33" s="256">
        <f t="shared" si="4"/>
        <v>0</v>
      </c>
      <c r="N33" s="258">
        <f t="shared" si="5"/>
        <v>0</v>
      </c>
      <c r="O33" s="272"/>
    </row>
    <row r="34" spans="1:15" ht="19.95" customHeight="1" thickBot="1">
      <c r="A34" s="273"/>
      <c r="B34" s="274"/>
      <c r="C34" s="274"/>
      <c r="D34" s="275"/>
      <c r="E34" s="276"/>
      <c r="F34" s="276"/>
      <c r="G34" s="277">
        <f t="shared" si="0"/>
        <v>0</v>
      </c>
      <c r="H34" s="276"/>
      <c r="I34" s="277">
        <f t="shared" si="6"/>
        <v>0</v>
      </c>
      <c r="J34" s="256">
        <f t="shared" si="1"/>
        <v>0</v>
      </c>
      <c r="K34" s="257">
        <f t="shared" si="2"/>
        <v>0</v>
      </c>
      <c r="L34" s="258">
        <f t="shared" si="3"/>
        <v>0</v>
      </c>
      <c r="M34" s="256">
        <f t="shared" si="4"/>
        <v>0</v>
      </c>
      <c r="N34" s="258">
        <f t="shared" si="5"/>
        <v>0</v>
      </c>
      <c r="O34" s="272"/>
    </row>
    <row r="35" spans="1:15" ht="19.95" customHeight="1" thickTop="1" thickBot="1">
      <c r="A35" s="354">
        <f>(F35*E35)</f>
        <v>0</v>
      </c>
      <c r="B35" s="355"/>
      <c r="C35" s="355"/>
      <c r="D35" s="355"/>
      <c r="E35" s="355"/>
      <c r="F35" s="355"/>
      <c r="G35" s="355"/>
      <c r="H35" s="355"/>
      <c r="I35" s="355"/>
      <c r="J35" s="355"/>
      <c r="K35" s="355"/>
      <c r="L35" s="355"/>
      <c r="M35" s="355"/>
      <c r="N35" s="355"/>
      <c r="O35" s="356"/>
    </row>
    <row r="36" spans="1:15" ht="19.95" customHeight="1" thickTop="1">
      <c r="A36" s="283" t="s">
        <v>170</v>
      </c>
      <c r="B36" s="284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84"/>
      <c r="O36" s="285"/>
    </row>
    <row r="37" spans="1:15" ht="19.95" customHeight="1">
      <c r="A37" s="286" t="s">
        <v>171</v>
      </c>
      <c r="B37" s="287"/>
      <c r="C37" s="287"/>
      <c r="D37" s="287"/>
      <c r="E37" s="287"/>
      <c r="F37" s="287"/>
      <c r="G37" s="287"/>
      <c r="H37" s="287"/>
      <c r="I37" s="287"/>
      <c r="J37" s="287"/>
      <c r="K37" s="287"/>
      <c r="L37" s="287"/>
      <c r="M37" s="287"/>
      <c r="N37" s="287"/>
      <c r="O37" s="288"/>
    </row>
    <row r="38" spans="1:15" ht="19.95" customHeight="1" thickBot="1">
      <c r="A38" s="289" t="s">
        <v>172</v>
      </c>
      <c r="B38" s="290"/>
      <c r="C38" s="290"/>
      <c r="D38" s="290"/>
      <c r="E38" s="290"/>
      <c r="F38" s="290"/>
      <c r="G38" s="290"/>
      <c r="H38" s="290"/>
      <c r="I38" s="290"/>
      <c r="J38" s="290"/>
      <c r="K38" s="290"/>
      <c r="L38" s="290"/>
      <c r="M38" s="290"/>
      <c r="N38" s="290"/>
      <c r="O38" s="291"/>
    </row>
    <row r="39" spans="1:15" ht="16.2" thickTop="1">
      <c r="N39" s="58" t="s">
        <v>333</v>
      </c>
      <c r="O39" s="307">
        <v>41791</v>
      </c>
    </row>
  </sheetData>
  <sheetProtection sheet="1" objects="1" scenarios="1" selectLockedCells="1"/>
  <customSheetViews>
    <customSheetView guid="{AB24A90F-DAE4-4688-BD0F-CBEAC2613C33}" scale="77" colorId="22" zeroValues="0" fitToPage="1">
      <selection activeCell="E13" sqref="E13"/>
      <pageMargins left="1.03" right="0.46" top="0.5" bottom="0.5" header="0.5" footer="0.5"/>
      <printOptions horizontalCentered="1" verticalCentered="1"/>
      <pageSetup scale="63" orientation="landscape" r:id="rId1"/>
      <headerFooter alignWithMargins="0"/>
    </customSheetView>
    <customSheetView guid="{0A8EFBF8-3EE3-472E-A278-43B63E23419B}" scale="77" colorId="22" zeroValues="0" fitToPage="1">
      <selection activeCell="E13" sqref="E13"/>
      <pageMargins left="1.03" right="0.46" top="0.5" bottom="0.5" header="0.5" footer="0.5"/>
      <printOptions horizontalCentered="1" verticalCentered="1"/>
      <pageSetup scale="63" orientation="landscape" r:id="rId2"/>
      <headerFooter alignWithMargins="0"/>
    </customSheetView>
  </customSheetViews>
  <mergeCells count="6">
    <mergeCell ref="A35:O35"/>
    <mergeCell ref="H1:L1"/>
    <mergeCell ref="B2:C2"/>
    <mergeCell ref="J2:O3"/>
    <mergeCell ref="E8:I8"/>
    <mergeCell ref="A1:G1"/>
  </mergeCells>
  <phoneticPr fontId="30" type="noConversion"/>
  <printOptions horizontalCentered="1" verticalCentered="1"/>
  <pageMargins left="1.03" right="0.46" top="0.5" bottom="0.5" header="0.5" footer="0.5"/>
  <pageSetup scale="63" orientation="landscape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transitionEvaluation="1">
    <pageSetUpPr fitToPage="1"/>
  </sheetPr>
  <dimension ref="A1:O39"/>
  <sheetViews>
    <sheetView showZeros="0" defaultGridColor="0" colorId="22" zoomScale="77" zoomScaleNormal="77" workbookViewId="0">
      <selection activeCell="A12" sqref="A12"/>
    </sheetView>
  </sheetViews>
  <sheetFormatPr defaultColWidth="9.81640625" defaultRowHeight="15.6"/>
  <cols>
    <col min="1" max="1" width="9.90625" style="58" bestFit="1" customWidth="1"/>
    <col min="2" max="2" width="4.81640625" style="58" customWidth="1"/>
    <col min="3" max="3" width="5.81640625" style="58" customWidth="1"/>
    <col min="4" max="4" width="30.453125" style="58" customWidth="1"/>
    <col min="5" max="13" width="9.81640625" style="58"/>
    <col min="14" max="14" width="10.54296875" style="58" bestFit="1" customWidth="1"/>
    <col min="15" max="16384" width="9.81640625" style="58"/>
  </cols>
  <sheetData>
    <row r="1" spans="1:15" ht="31.2" thickTop="1" thickBot="1">
      <c r="A1" s="368" t="s">
        <v>319</v>
      </c>
      <c r="B1" s="369"/>
      <c r="C1" s="369"/>
      <c r="D1" s="369"/>
      <c r="E1" s="369"/>
      <c r="F1" s="369"/>
      <c r="G1" s="370"/>
      <c r="H1" s="357" t="s">
        <v>318</v>
      </c>
      <c r="I1" s="358"/>
      <c r="J1" s="358"/>
      <c r="K1" s="358"/>
      <c r="L1" s="358"/>
      <c r="M1" s="57">
        <v>4</v>
      </c>
      <c r="N1" s="292" t="s">
        <v>1</v>
      </c>
      <c r="O1" s="55">
        <v>5</v>
      </c>
    </row>
    <row r="2" spans="1:15" ht="19.95" customHeight="1" thickTop="1">
      <c r="A2" s="205" t="s">
        <v>2</v>
      </c>
      <c r="B2" s="359" t="s">
        <v>222</v>
      </c>
      <c r="C2" s="359"/>
      <c r="D2" s="206" t="s">
        <v>4</v>
      </c>
      <c r="E2" s="207" t="str">
        <f>Reweigh!B4</f>
        <v>N308MH</v>
      </c>
      <c r="F2" s="208" t="s">
        <v>153</v>
      </c>
      <c r="G2" s="209">
        <f>Reweigh!E4</f>
        <v>53647</v>
      </c>
      <c r="H2" s="210" t="s">
        <v>154</v>
      </c>
      <c r="I2" s="211"/>
      <c r="J2" s="375" t="s">
        <v>328</v>
      </c>
      <c r="K2" s="376"/>
      <c r="L2" s="376"/>
      <c r="M2" s="376"/>
      <c r="N2" s="376"/>
      <c r="O2" s="377"/>
    </row>
    <row r="3" spans="1:15" ht="19.95" customHeight="1" thickBot="1">
      <c r="A3" s="212"/>
      <c r="B3" s="213"/>
      <c r="C3" s="214"/>
      <c r="D3" s="215"/>
      <c r="E3" s="215"/>
      <c r="F3" s="215"/>
      <c r="G3" s="215"/>
      <c r="H3" s="216"/>
      <c r="I3" s="217"/>
      <c r="J3" s="378"/>
      <c r="K3" s="378"/>
      <c r="L3" s="378"/>
      <c r="M3" s="378"/>
      <c r="N3" s="378"/>
      <c r="O3" s="379"/>
    </row>
    <row r="4" spans="1:15" ht="19.95" customHeight="1" thickTop="1" thickBot="1">
      <c r="A4" s="218"/>
      <c r="B4" s="215"/>
      <c r="C4" s="219"/>
      <c r="D4" s="220" t="s">
        <v>155</v>
      </c>
      <c r="E4" s="221" t="s">
        <v>156</v>
      </c>
      <c r="F4" s="222"/>
      <c r="G4" s="222"/>
      <c r="H4" s="222"/>
      <c r="I4" s="223"/>
      <c r="J4" s="224" t="s">
        <v>157</v>
      </c>
      <c r="K4" s="225"/>
      <c r="L4" s="225"/>
      <c r="M4" s="225"/>
      <c r="N4" s="226"/>
      <c r="O4" s="227" t="s">
        <v>5</v>
      </c>
    </row>
    <row r="5" spans="1:15" ht="19.95" customHeight="1" thickBot="1">
      <c r="A5" s="218"/>
      <c r="B5" s="215"/>
      <c r="C5" s="219"/>
      <c r="D5" s="228" t="s">
        <v>158</v>
      </c>
      <c r="E5" s="221" t="s">
        <v>159</v>
      </c>
      <c r="F5" s="222"/>
      <c r="G5" s="223"/>
      <c r="H5" s="221" t="s">
        <v>160</v>
      </c>
      <c r="I5" s="223"/>
      <c r="J5" s="229" t="s">
        <v>161</v>
      </c>
      <c r="K5" s="230"/>
      <c r="L5" s="231"/>
      <c r="M5" s="230" t="s">
        <v>160</v>
      </c>
      <c r="N5" s="231"/>
      <c r="O5" s="232" t="s">
        <v>6</v>
      </c>
    </row>
    <row r="6" spans="1:15" ht="19.95" customHeight="1" thickBot="1">
      <c r="A6" s="233"/>
      <c r="B6" s="234"/>
      <c r="C6" s="235"/>
      <c r="D6" s="236"/>
      <c r="E6" s="237" t="s">
        <v>162</v>
      </c>
      <c r="F6" s="238"/>
      <c r="G6" s="238"/>
      <c r="H6" s="238"/>
      <c r="I6" s="239"/>
      <c r="J6" s="240"/>
      <c r="K6" s="241"/>
      <c r="L6" s="242"/>
      <c r="M6" s="240"/>
      <c r="N6" s="242"/>
      <c r="O6" s="232" t="s">
        <v>7</v>
      </c>
    </row>
    <row r="7" spans="1:15" ht="19.95" customHeight="1">
      <c r="A7" s="243" t="s">
        <v>17</v>
      </c>
      <c r="B7" s="244" t="s">
        <v>8</v>
      </c>
      <c r="C7" s="245" t="s">
        <v>9</v>
      </c>
      <c r="D7" s="246"/>
      <c r="E7" s="247" t="s">
        <v>29</v>
      </c>
      <c r="F7" s="105" t="s">
        <v>163</v>
      </c>
      <c r="G7" s="248" t="s">
        <v>164</v>
      </c>
      <c r="H7" s="247" t="s">
        <v>165</v>
      </c>
      <c r="I7" s="248" t="s">
        <v>164</v>
      </c>
      <c r="J7" s="249" t="s">
        <v>68</v>
      </c>
      <c r="K7" s="105" t="s">
        <v>166</v>
      </c>
      <c r="L7" s="250" t="s">
        <v>164</v>
      </c>
      <c r="M7" s="249" t="s">
        <v>167</v>
      </c>
      <c r="N7" s="250" t="s">
        <v>168</v>
      </c>
      <c r="O7" s="251" t="s">
        <v>10</v>
      </c>
    </row>
    <row r="8" spans="1:15" ht="19.95" customHeight="1">
      <c r="A8" s="252">
        <f>Reweigh!G4</f>
        <v>41913</v>
      </c>
      <c r="B8" s="253"/>
      <c r="C8" s="254"/>
      <c r="D8" s="294" t="s">
        <v>292</v>
      </c>
      <c r="E8" s="365" t="s">
        <v>169</v>
      </c>
      <c r="F8" s="366"/>
      <c r="G8" s="366"/>
      <c r="H8" s="366"/>
      <c r="I8" s="367"/>
      <c r="J8" s="304">
        <f>'Chart C'!J35</f>
        <v>2987.5</v>
      </c>
      <c r="K8" s="305">
        <f>'Chart C'!K35</f>
        <v>131.07</v>
      </c>
      <c r="L8" s="306">
        <f>'Chart C'!L35</f>
        <v>391585.18</v>
      </c>
      <c r="M8" s="304">
        <f>'Chart C'!M35</f>
        <v>0.14000000000000001</v>
      </c>
      <c r="N8" s="306">
        <f>'Chart C'!N35</f>
        <v>410.74000000000052</v>
      </c>
      <c r="O8" s="259" t="str">
        <f>'Chart C'!O8</f>
        <v>Isaac M</v>
      </c>
    </row>
    <row r="9" spans="1:15" ht="19.95" customHeight="1">
      <c r="A9" s="267">
        <v>41913</v>
      </c>
      <c r="B9" s="268"/>
      <c r="C9" s="268" t="s">
        <v>279</v>
      </c>
      <c r="D9" s="269" t="s">
        <v>329</v>
      </c>
      <c r="E9" s="265">
        <v>-14.4</v>
      </c>
      <c r="F9" s="265">
        <v>113.5</v>
      </c>
      <c r="G9" s="264">
        <f t="shared" ref="G9:G34" si="0">(F9*E9)</f>
        <v>-1634.4</v>
      </c>
      <c r="H9" s="265">
        <v>38.299999999999997</v>
      </c>
      <c r="I9" s="264">
        <f>E9*H9</f>
        <v>-551.52</v>
      </c>
      <c r="J9" s="256">
        <f t="shared" ref="J9:J34" si="1">IF(E9=0,0,J8+E9)</f>
        <v>2973.1</v>
      </c>
      <c r="K9" s="257">
        <f t="shared" ref="K9:K34" si="2">IF(L9=0,0,ROUND(L9/J9,2))</f>
        <v>131.16</v>
      </c>
      <c r="L9" s="258">
        <f t="shared" ref="L9:L34" si="3">IF(G9=0,0,L8+G9)</f>
        <v>389950.77999999997</v>
      </c>
      <c r="M9" s="256">
        <f t="shared" ref="M9:M34" si="4">IF(N9=0,0,ROUND(N9/J9,2))</f>
        <v>-0.05</v>
      </c>
      <c r="N9" s="258">
        <f t="shared" ref="N9:N34" si="5">IF(I9=0,0,N8+I9)</f>
        <v>-140.77999999999946</v>
      </c>
      <c r="O9" s="266" t="s">
        <v>278</v>
      </c>
    </row>
    <row r="10" spans="1:15" ht="19.95" customHeight="1">
      <c r="A10" s="267">
        <v>41913</v>
      </c>
      <c r="B10" s="268" t="s">
        <v>279</v>
      </c>
      <c r="C10" s="268"/>
      <c r="D10" s="269" t="s">
        <v>330</v>
      </c>
      <c r="E10" s="265">
        <v>32.200000000000003</v>
      </c>
      <c r="F10" s="265">
        <v>111.8</v>
      </c>
      <c r="G10" s="264">
        <f t="shared" si="0"/>
        <v>3599.96</v>
      </c>
      <c r="H10" s="265">
        <v>13.2</v>
      </c>
      <c r="I10" s="264">
        <f t="shared" ref="I10:I34" si="6">(H10*E10)</f>
        <v>425.04</v>
      </c>
      <c r="J10" s="256">
        <f t="shared" si="1"/>
        <v>3005.2999999999997</v>
      </c>
      <c r="K10" s="257">
        <f t="shared" si="2"/>
        <v>130.94999999999999</v>
      </c>
      <c r="L10" s="258">
        <f t="shared" si="3"/>
        <v>393550.74</v>
      </c>
      <c r="M10" s="256">
        <f t="shared" si="4"/>
        <v>0.09</v>
      </c>
      <c r="N10" s="258">
        <f t="shared" si="5"/>
        <v>284.26000000000056</v>
      </c>
      <c r="O10" s="266" t="s">
        <v>278</v>
      </c>
    </row>
    <row r="11" spans="1:15" ht="19.95" customHeight="1">
      <c r="A11" s="267">
        <v>41913</v>
      </c>
      <c r="B11" s="268" t="s">
        <v>279</v>
      </c>
      <c r="C11" s="268"/>
      <c r="D11" s="269" t="s">
        <v>331</v>
      </c>
      <c r="E11" s="265">
        <v>62</v>
      </c>
      <c r="F11" s="265">
        <v>118.5</v>
      </c>
      <c r="G11" s="264">
        <f t="shared" si="0"/>
        <v>7347</v>
      </c>
      <c r="H11" s="265">
        <v>30.1</v>
      </c>
      <c r="I11" s="264">
        <f t="shared" si="6"/>
        <v>1866.2</v>
      </c>
      <c r="J11" s="256">
        <f t="shared" si="1"/>
        <v>3067.2999999999997</v>
      </c>
      <c r="K11" s="257">
        <f t="shared" si="2"/>
        <v>130.69999999999999</v>
      </c>
      <c r="L11" s="258">
        <f t="shared" si="3"/>
        <v>400897.74</v>
      </c>
      <c r="M11" s="256">
        <f t="shared" si="4"/>
        <v>0.7</v>
      </c>
      <c r="N11" s="258">
        <f t="shared" si="5"/>
        <v>2150.4600000000005</v>
      </c>
      <c r="O11" s="266" t="s">
        <v>278</v>
      </c>
    </row>
    <row r="12" spans="1:15" ht="19.95" customHeight="1">
      <c r="A12" s="267"/>
      <c r="B12" s="268"/>
      <c r="C12" s="268"/>
      <c r="D12" s="269"/>
      <c r="E12" s="265"/>
      <c r="F12" s="265"/>
      <c r="G12" s="264">
        <f t="shared" si="0"/>
        <v>0</v>
      </c>
      <c r="H12" s="265"/>
      <c r="I12" s="264">
        <f t="shared" si="6"/>
        <v>0</v>
      </c>
      <c r="J12" s="256">
        <f t="shared" si="1"/>
        <v>0</v>
      </c>
      <c r="K12" s="257">
        <f t="shared" si="2"/>
        <v>0</v>
      </c>
      <c r="L12" s="258">
        <f t="shared" si="3"/>
        <v>0</v>
      </c>
      <c r="M12" s="256">
        <f t="shared" si="4"/>
        <v>0</v>
      </c>
      <c r="N12" s="258">
        <f t="shared" si="5"/>
        <v>0</v>
      </c>
      <c r="O12" s="270"/>
    </row>
    <row r="13" spans="1:15" ht="19.95" customHeight="1">
      <c r="A13" s="267"/>
      <c r="B13" s="268"/>
      <c r="C13" s="268"/>
      <c r="D13" s="269"/>
      <c r="E13" s="265"/>
      <c r="F13" s="265"/>
      <c r="G13" s="264">
        <f t="shared" si="0"/>
        <v>0</v>
      </c>
      <c r="H13" s="265"/>
      <c r="I13" s="264">
        <f t="shared" si="6"/>
        <v>0</v>
      </c>
      <c r="J13" s="256">
        <f t="shared" si="1"/>
        <v>0</v>
      </c>
      <c r="K13" s="257">
        <f t="shared" si="2"/>
        <v>0</v>
      </c>
      <c r="L13" s="258">
        <f t="shared" si="3"/>
        <v>0</v>
      </c>
      <c r="M13" s="256">
        <f t="shared" si="4"/>
        <v>0</v>
      </c>
      <c r="N13" s="258">
        <f t="shared" si="5"/>
        <v>0</v>
      </c>
      <c r="O13" s="266"/>
    </row>
    <row r="14" spans="1:15" ht="19.95" customHeight="1">
      <c r="A14" s="267"/>
      <c r="B14" s="268"/>
      <c r="C14" s="268"/>
      <c r="D14" s="269"/>
      <c r="E14" s="265"/>
      <c r="F14" s="265"/>
      <c r="G14" s="264">
        <f t="shared" si="0"/>
        <v>0</v>
      </c>
      <c r="H14" s="265"/>
      <c r="I14" s="264">
        <f t="shared" si="6"/>
        <v>0</v>
      </c>
      <c r="J14" s="256">
        <f t="shared" si="1"/>
        <v>0</v>
      </c>
      <c r="K14" s="257">
        <f t="shared" si="2"/>
        <v>0</v>
      </c>
      <c r="L14" s="258">
        <f t="shared" si="3"/>
        <v>0</v>
      </c>
      <c r="M14" s="256">
        <f t="shared" si="4"/>
        <v>0</v>
      </c>
      <c r="N14" s="258">
        <f t="shared" si="5"/>
        <v>0</v>
      </c>
      <c r="O14" s="270"/>
    </row>
    <row r="15" spans="1:15" ht="19.95" customHeight="1">
      <c r="A15" s="267"/>
      <c r="B15" s="268"/>
      <c r="C15" s="268"/>
      <c r="D15" s="269"/>
      <c r="E15" s="265"/>
      <c r="F15" s="265"/>
      <c r="G15" s="264">
        <f t="shared" si="0"/>
        <v>0</v>
      </c>
      <c r="H15" s="265"/>
      <c r="I15" s="264">
        <f t="shared" si="6"/>
        <v>0</v>
      </c>
      <c r="J15" s="256">
        <f t="shared" si="1"/>
        <v>0</v>
      </c>
      <c r="K15" s="257">
        <f t="shared" si="2"/>
        <v>0</v>
      </c>
      <c r="L15" s="258">
        <f t="shared" si="3"/>
        <v>0</v>
      </c>
      <c r="M15" s="256">
        <f t="shared" si="4"/>
        <v>0</v>
      </c>
      <c r="N15" s="258">
        <f t="shared" si="5"/>
        <v>0</v>
      </c>
      <c r="O15" s="266"/>
    </row>
    <row r="16" spans="1:15" ht="19.95" customHeight="1">
      <c r="A16" s="267"/>
      <c r="B16" s="268"/>
      <c r="C16" s="268"/>
      <c r="D16" s="269"/>
      <c r="E16" s="265"/>
      <c r="F16" s="265"/>
      <c r="G16" s="264">
        <f t="shared" si="0"/>
        <v>0</v>
      </c>
      <c r="H16" s="265"/>
      <c r="I16" s="264">
        <f t="shared" si="6"/>
        <v>0</v>
      </c>
      <c r="J16" s="256">
        <f t="shared" si="1"/>
        <v>0</v>
      </c>
      <c r="K16" s="257">
        <f t="shared" si="2"/>
        <v>0</v>
      </c>
      <c r="L16" s="258">
        <f t="shared" si="3"/>
        <v>0</v>
      </c>
      <c r="M16" s="256">
        <f t="shared" si="4"/>
        <v>0</v>
      </c>
      <c r="N16" s="258">
        <f t="shared" si="5"/>
        <v>0</v>
      </c>
      <c r="O16" s="270"/>
    </row>
    <row r="17" spans="1:15" ht="19.95" customHeight="1">
      <c r="A17" s="267"/>
      <c r="B17" s="268"/>
      <c r="C17" s="268"/>
      <c r="D17" s="269"/>
      <c r="E17" s="265"/>
      <c r="F17" s="265"/>
      <c r="G17" s="264">
        <f t="shared" si="0"/>
        <v>0</v>
      </c>
      <c r="H17" s="265"/>
      <c r="I17" s="264">
        <f t="shared" si="6"/>
        <v>0</v>
      </c>
      <c r="J17" s="256">
        <f t="shared" si="1"/>
        <v>0</v>
      </c>
      <c r="K17" s="257">
        <f t="shared" si="2"/>
        <v>0</v>
      </c>
      <c r="L17" s="258">
        <f t="shared" si="3"/>
        <v>0</v>
      </c>
      <c r="M17" s="256">
        <f t="shared" si="4"/>
        <v>0</v>
      </c>
      <c r="N17" s="258">
        <f t="shared" si="5"/>
        <v>0</v>
      </c>
      <c r="O17" s="266"/>
    </row>
    <row r="18" spans="1:15" ht="19.95" customHeight="1">
      <c r="A18" s="267"/>
      <c r="B18" s="268"/>
      <c r="C18" s="268"/>
      <c r="D18" s="269"/>
      <c r="E18" s="265"/>
      <c r="F18" s="265"/>
      <c r="G18" s="264">
        <f t="shared" si="0"/>
        <v>0</v>
      </c>
      <c r="H18" s="265"/>
      <c r="I18" s="264">
        <f t="shared" si="6"/>
        <v>0</v>
      </c>
      <c r="J18" s="256">
        <f t="shared" si="1"/>
        <v>0</v>
      </c>
      <c r="K18" s="257">
        <f t="shared" si="2"/>
        <v>0</v>
      </c>
      <c r="L18" s="258">
        <f t="shared" si="3"/>
        <v>0</v>
      </c>
      <c r="M18" s="256">
        <f t="shared" si="4"/>
        <v>0</v>
      </c>
      <c r="N18" s="258">
        <f t="shared" si="5"/>
        <v>0</v>
      </c>
      <c r="O18" s="270"/>
    </row>
    <row r="19" spans="1:15" ht="19.95" customHeight="1">
      <c r="A19" s="267"/>
      <c r="B19" s="268"/>
      <c r="C19" s="268"/>
      <c r="D19" s="269"/>
      <c r="E19" s="265"/>
      <c r="F19" s="265"/>
      <c r="G19" s="264">
        <f t="shared" si="0"/>
        <v>0</v>
      </c>
      <c r="H19" s="265"/>
      <c r="I19" s="264">
        <f t="shared" si="6"/>
        <v>0</v>
      </c>
      <c r="J19" s="256">
        <f t="shared" si="1"/>
        <v>0</v>
      </c>
      <c r="K19" s="257">
        <f t="shared" si="2"/>
        <v>0</v>
      </c>
      <c r="L19" s="258">
        <f t="shared" si="3"/>
        <v>0</v>
      </c>
      <c r="M19" s="256">
        <f t="shared" si="4"/>
        <v>0</v>
      </c>
      <c r="N19" s="258">
        <f t="shared" si="5"/>
        <v>0</v>
      </c>
      <c r="O19" s="272"/>
    </row>
    <row r="20" spans="1:15" ht="19.95" customHeight="1">
      <c r="A20" s="267"/>
      <c r="B20" s="268"/>
      <c r="C20" s="268"/>
      <c r="D20" s="269"/>
      <c r="E20" s="265"/>
      <c r="F20" s="265"/>
      <c r="G20" s="264">
        <f t="shared" si="0"/>
        <v>0</v>
      </c>
      <c r="H20" s="265"/>
      <c r="I20" s="264">
        <f t="shared" si="6"/>
        <v>0</v>
      </c>
      <c r="J20" s="256">
        <f t="shared" si="1"/>
        <v>0</v>
      </c>
      <c r="K20" s="257">
        <f t="shared" si="2"/>
        <v>0</v>
      </c>
      <c r="L20" s="258">
        <f t="shared" si="3"/>
        <v>0</v>
      </c>
      <c r="M20" s="256">
        <f t="shared" si="4"/>
        <v>0</v>
      </c>
      <c r="N20" s="258">
        <f t="shared" si="5"/>
        <v>0</v>
      </c>
      <c r="O20" s="271"/>
    </row>
    <row r="21" spans="1:15" ht="19.95" customHeight="1">
      <c r="A21" s="267"/>
      <c r="B21" s="268"/>
      <c r="C21" s="268"/>
      <c r="D21" s="269"/>
      <c r="E21" s="265"/>
      <c r="F21" s="265"/>
      <c r="G21" s="264">
        <f t="shared" si="0"/>
        <v>0</v>
      </c>
      <c r="H21" s="265"/>
      <c r="I21" s="264">
        <f t="shared" si="6"/>
        <v>0</v>
      </c>
      <c r="J21" s="256">
        <f t="shared" si="1"/>
        <v>0</v>
      </c>
      <c r="K21" s="257">
        <f t="shared" si="2"/>
        <v>0</v>
      </c>
      <c r="L21" s="258">
        <f t="shared" si="3"/>
        <v>0</v>
      </c>
      <c r="M21" s="256">
        <f t="shared" si="4"/>
        <v>0</v>
      </c>
      <c r="N21" s="258">
        <f t="shared" si="5"/>
        <v>0</v>
      </c>
      <c r="O21" s="272"/>
    </row>
    <row r="22" spans="1:15" ht="19.95" customHeight="1">
      <c r="A22" s="267"/>
      <c r="B22" s="268"/>
      <c r="C22" s="268"/>
      <c r="D22" s="269"/>
      <c r="E22" s="265"/>
      <c r="F22" s="265"/>
      <c r="G22" s="264">
        <f t="shared" si="0"/>
        <v>0</v>
      </c>
      <c r="H22" s="265"/>
      <c r="I22" s="264">
        <f t="shared" si="6"/>
        <v>0</v>
      </c>
      <c r="J22" s="256">
        <f t="shared" si="1"/>
        <v>0</v>
      </c>
      <c r="K22" s="257">
        <f t="shared" si="2"/>
        <v>0</v>
      </c>
      <c r="L22" s="258">
        <f t="shared" si="3"/>
        <v>0</v>
      </c>
      <c r="M22" s="256">
        <f t="shared" si="4"/>
        <v>0</v>
      </c>
      <c r="N22" s="258">
        <f t="shared" si="5"/>
        <v>0</v>
      </c>
      <c r="O22" s="271"/>
    </row>
    <row r="23" spans="1:15" ht="19.95" customHeight="1">
      <c r="A23" s="267"/>
      <c r="B23" s="268"/>
      <c r="C23" s="268"/>
      <c r="D23" s="269"/>
      <c r="E23" s="265"/>
      <c r="F23" s="265"/>
      <c r="G23" s="264">
        <f t="shared" si="0"/>
        <v>0</v>
      </c>
      <c r="H23" s="265"/>
      <c r="I23" s="264">
        <f t="shared" si="6"/>
        <v>0</v>
      </c>
      <c r="J23" s="256">
        <f t="shared" si="1"/>
        <v>0</v>
      </c>
      <c r="K23" s="257">
        <f t="shared" si="2"/>
        <v>0</v>
      </c>
      <c r="L23" s="258">
        <f t="shared" si="3"/>
        <v>0</v>
      </c>
      <c r="M23" s="256">
        <f t="shared" si="4"/>
        <v>0</v>
      </c>
      <c r="N23" s="258">
        <f t="shared" si="5"/>
        <v>0</v>
      </c>
      <c r="O23" s="272"/>
    </row>
    <row r="24" spans="1:15" ht="19.95" customHeight="1">
      <c r="A24" s="267"/>
      <c r="B24" s="268"/>
      <c r="C24" s="268"/>
      <c r="D24" s="269"/>
      <c r="E24" s="265"/>
      <c r="F24" s="265"/>
      <c r="G24" s="264">
        <f t="shared" si="0"/>
        <v>0</v>
      </c>
      <c r="H24" s="265"/>
      <c r="I24" s="264">
        <f t="shared" si="6"/>
        <v>0</v>
      </c>
      <c r="J24" s="256">
        <f t="shared" si="1"/>
        <v>0</v>
      </c>
      <c r="K24" s="257">
        <f t="shared" si="2"/>
        <v>0</v>
      </c>
      <c r="L24" s="258">
        <f t="shared" si="3"/>
        <v>0</v>
      </c>
      <c r="M24" s="256">
        <f t="shared" si="4"/>
        <v>0</v>
      </c>
      <c r="N24" s="258">
        <f t="shared" si="5"/>
        <v>0</v>
      </c>
      <c r="O24" s="271"/>
    </row>
    <row r="25" spans="1:15" ht="19.95" customHeight="1">
      <c r="A25" s="267"/>
      <c r="B25" s="268"/>
      <c r="C25" s="268"/>
      <c r="D25" s="269"/>
      <c r="E25" s="265"/>
      <c r="F25" s="265"/>
      <c r="G25" s="264">
        <f t="shared" si="0"/>
        <v>0</v>
      </c>
      <c r="H25" s="265"/>
      <c r="I25" s="264">
        <f t="shared" si="6"/>
        <v>0</v>
      </c>
      <c r="J25" s="256">
        <f t="shared" si="1"/>
        <v>0</v>
      </c>
      <c r="K25" s="257">
        <f t="shared" si="2"/>
        <v>0</v>
      </c>
      <c r="L25" s="258">
        <f t="shared" si="3"/>
        <v>0</v>
      </c>
      <c r="M25" s="256">
        <f t="shared" si="4"/>
        <v>0</v>
      </c>
      <c r="N25" s="258">
        <f t="shared" si="5"/>
        <v>0</v>
      </c>
      <c r="O25" s="272"/>
    </row>
    <row r="26" spans="1:15" ht="19.95" customHeight="1">
      <c r="A26" s="267"/>
      <c r="B26" s="268"/>
      <c r="C26" s="268"/>
      <c r="D26" s="269"/>
      <c r="E26" s="265"/>
      <c r="F26" s="265"/>
      <c r="G26" s="264">
        <f t="shared" si="0"/>
        <v>0</v>
      </c>
      <c r="H26" s="265"/>
      <c r="I26" s="264">
        <f t="shared" si="6"/>
        <v>0</v>
      </c>
      <c r="J26" s="256">
        <f t="shared" si="1"/>
        <v>0</v>
      </c>
      <c r="K26" s="257">
        <f t="shared" si="2"/>
        <v>0</v>
      </c>
      <c r="L26" s="258">
        <f t="shared" si="3"/>
        <v>0</v>
      </c>
      <c r="M26" s="256">
        <f t="shared" si="4"/>
        <v>0</v>
      </c>
      <c r="N26" s="258">
        <f t="shared" si="5"/>
        <v>0</v>
      </c>
      <c r="O26" s="271"/>
    </row>
    <row r="27" spans="1:15" ht="19.95" customHeight="1">
      <c r="A27" s="267"/>
      <c r="B27" s="268"/>
      <c r="C27" s="268"/>
      <c r="D27" s="269"/>
      <c r="E27" s="265"/>
      <c r="F27" s="265"/>
      <c r="G27" s="264">
        <f t="shared" si="0"/>
        <v>0</v>
      </c>
      <c r="H27" s="265"/>
      <c r="I27" s="264">
        <f t="shared" si="6"/>
        <v>0</v>
      </c>
      <c r="J27" s="256">
        <f t="shared" si="1"/>
        <v>0</v>
      </c>
      <c r="K27" s="257">
        <f t="shared" si="2"/>
        <v>0</v>
      </c>
      <c r="L27" s="258">
        <f t="shared" si="3"/>
        <v>0</v>
      </c>
      <c r="M27" s="256">
        <f t="shared" si="4"/>
        <v>0</v>
      </c>
      <c r="N27" s="258">
        <f t="shared" si="5"/>
        <v>0</v>
      </c>
      <c r="O27" s="272"/>
    </row>
    <row r="28" spans="1:15" ht="19.95" customHeight="1">
      <c r="A28" s="267"/>
      <c r="B28" s="268"/>
      <c r="C28" s="268"/>
      <c r="D28" s="269"/>
      <c r="E28" s="265"/>
      <c r="F28" s="265"/>
      <c r="G28" s="264">
        <f t="shared" si="0"/>
        <v>0</v>
      </c>
      <c r="H28" s="265"/>
      <c r="I28" s="264">
        <f t="shared" si="6"/>
        <v>0</v>
      </c>
      <c r="J28" s="256">
        <f t="shared" si="1"/>
        <v>0</v>
      </c>
      <c r="K28" s="257">
        <f t="shared" si="2"/>
        <v>0</v>
      </c>
      <c r="L28" s="258">
        <f t="shared" si="3"/>
        <v>0</v>
      </c>
      <c r="M28" s="256">
        <f t="shared" si="4"/>
        <v>0</v>
      </c>
      <c r="N28" s="258">
        <f t="shared" si="5"/>
        <v>0</v>
      </c>
      <c r="O28" s="271"/>
    </row>
    <row r="29" spans="1:15" ht="19.95" customHeight="1">
      <c r="A29" s="267"/>
      <c r="B29" s="268"/>
      <c r="C29" s="268"/>
      <c r="D29" s="269"/>
      <c r="E29" s="265"/>
      <c r="F29" s="265"/>
      <c r="G29" s="264">
        <f t="shared" si="0"/>
        <v>0</v>
      </c>
      <c r="H29" s="265"/>
      <c r="I29" s="264">
        <f t="shared" si="6"/>
        <v>0</v>
      </c>
      <c r="J29" s="256">
        <f t="shared" si="1"/>
        <v>0</v>
      </c>
      <c r="K29" s="257">
        <f t="shared" si="2"/>
        <v>0</v>
      </c>
      <c r="L29" s="258">
        <f t="shared" si="3"/>
        <v>0</v>
      </c>
      <c r="M29" s="256">
        <f t="shared" si="4"/>
        <v>0</v>
      </c>
      <c r="N29" s="258">
        <f t="shared" si="5"/>
        <v>0</v>
      </c>
      <c r="O29" s="272"/>
    </row>
    <row r="30" spans="1:15" ht="19.95" customHeight="1">
      <c r="A30" s="267"/>
      <c r="B30" s="268"/>
      <c r="C30" s="268"/>
      <c r="D30" s="269"/>
      <c r="E30" s="265"/>
      <c r="F30" s="265"/>
      <c r="G30" s="264">
        <f t="shared" si="0"/>
        <v>0</v>
      </c>
      <c r="H30" s="265"/>
      <c r="I30" s="264">
        <f t="shared" si="6"/>
        <v>0</v>
      </c>
      <c r="J30" s="256">
        <f t="shared" si="1"/>
        <v>0</v>
      </c>
      <c r="K30" s="257">
        <f t="shared" si="2"/>
        <v>0</v>
      </c>
      <c r="L30" s="258">
        <f t="shared" si="3"/>
        <v>0</v>
      </c>
      <c r="M30" s="256">
        <f t="shared" si="4"/>
        <v>0</v>
      </c>
      <c r="N30" s="258">
        <f t="shared" si="5"/>
        <v>0</v>
      </c>
      <c r="O30" s="272"/>
    </row>
    <row r="31" spans="1:15" ht="19.95" customHeight="1">
      <c r="A31" s="267"/>
      <c r="B31" s="268"/>
      <c r="C31" s="268"/>
      <c r="D31" s="269"/>
      <c r="E31" s="265"/>
      <c r="F31" s="265"/>
      <c r="G31" s="264">
        <f t="shared" si="0"/>
        <v>0</v>
      </c>
      <c r="H31" s="265"/>
      <c r="I31" s="264">
        <f t="shared" si="6"/>
        <v>0</v>
      </c>
      <c r="J31" s="256">
        <f t="shared" si="1"/>
        <v>0</v>
      </c>
      <c r="K31" s="257">
        <f t="shared" si="2"/>
        <v>0</v>
      </c>
      <c r="L31" s="258">
        <f t="shared" si="3"/>
        <v>0</v>
      </c>
      <c r="M31" s="256">
        <f t="shared" si="4"/>
        <v>0</v>
      </c>
      <c r="N31" s="258">
        <f t="shared" si="5"/>
        <v>0</v>
      </c>
      <c r="O31" s="272"/>
    </row>
    <row r="32" spans="1:15" ht="19.95" customHeight="1">
      <c r="A32" s="267"/>
      <c r="B32" s="268"/>
      <c r="C32" s="268"/>
      <c r="D32" s="269"/>
      <c r="E32" s="265"/>
      <c r="F32" s="265"/>
      <c r="G32" s="264">
        <f t="shared" si="0"/>
        <v>0</v>
      </c>
      <c r="H32" s="265"/>
      <c r="I32" s="264">
        <f t="shared" si="6"/>
        <v>0</v>
      </c>
      <c r="J32" s="256">
        <f t="shared" si="1"/>
        <v>0</v>
      </c>
      <c r="K32" s="257">
        <f t="shared" si="2"/>
        <v>0</v>
      </c>
      <c r="L32" s="258">
        <f t="shared" si="3"/>
        <v>0</v>
      </c>
      <c r="M32" s="256">
        <f t="shared" si="4"/>
        <v>0</v>
      </c>
      <c r="N32" s="258">
        <f t="shared" si="5"/>
        <v>0</v>
      </c>
      <c r="O32" s="272"/>
    </row>
    <row r="33" spans="1:15" ht="19.95" customHeight="1">
      <c r="A33" s="267"/>
      <c r="B33" s="268"/>
      <c r="C33" s="268"/>
      <c r="D33" s="269"/>
      <c r="E33" s="265"/>
      <c r="F33" s="265"/>
      <c r="G33" s="264">
        <f t="shared" si="0"/>
        <v>0</v>
      </c>
      <c r="H33" s="265"/>
      <c r="I33" s="264">
        <f t="shared" si="6"/>
        <v>0</v>
      </c>
      <c r="J33" s="256">
        <f t="shared" si="1"/>
        <v>0</v>
      </c>
      <c r="K33" s="257">
        <f t="shared" si="2"/>
        <v>0</v>
      </c>
      <c r="L33" s="258">
        <f t="shared" si="3"/>
        <v>0</v>
      </c>
      <c r="M33" s="256">
        <f t="shared" si="4"/>
        <v>0</v>
      </c>
      <c r="N33" s="258">
        <f t="shared" si="5"/>
        <v>0</v>
      </c>
      <c r="O33" s="272"/>
    </row>
    <row r="34" spans="1:15" ht="19.95" customHeight="1" thickBot="1">
      <c r="A34" s="273"/>
      <c r="B34" s="274"/>
      <c r="C34" s="274"/>
      <c r="D34" s="275"/>
      <c r="E34" s="276"/>
      <c r="F34" s="276"/>
      <c r="G34" s="277">
        <f t="shared" si="0"/>
        <v>0</v>
      </c>
      <c r="H34" s="276"/>
      <c r="I34" s="277">
        <f t="shared" si="6"/>
        <v>0</v>
      </c>
      <c r="J34" s="256">
        <f t="shared" si="1"/>
        <v>0</v>
      </c>
      <c r="K34" s="257">
        <f t="shared" si="2"/>
        <v>0</v>
      </c>
      <c r="L34" s="258">
        <f t="shared" si="3"/>
        <v>0</v>
      </c>
      <c r="M34" s="256">
        <f t="shared" si="4"/>
        <v>0</v>
      </c>
      <c r="N34" s="258">
        <f t="shared" si="5"/>
        <v>0</v>
      </c>
      <c r="O34" s="272"/>
    </row>
    <row r="35" spans="1:15" ht="19.95" customHeight="1" thickTop="1" thickBot="1">
      <c r="A35" s="354">
        <f>(F35*E35)</f>
        <v>0</v>
      </c>
      <c r="B35" s="355"/>
      <c r="C35" s="355"/>
      <c r="D35" s="355"/>
      <c r="E35" s="355"/>
      <c r="F35" s="355"/>
      <c r="G35" s="355"/>
      <c r="H35" s="355"/>
      <c r="I35" s="355"/>
      <c r="J35" s="355"/>
      <c r="K35" s="355"/>
      <c r="L35" s="355"/>
      <c r="M35" s="355"/>
      <c r="N35" s="355"/>
      <c r="O35" s="356"/>
    </row>
    <row r="36" spans="1:15" ht="19.95" customHeight="1" thickTop="1">
      <c r="A36" s="283" t="s">
        <v>170</v>
      </c>
      <c r="B36" s="284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84"/>
      <c r="O36" s="285"/>
    </row>
    <row r="37" spans="1:15" ht="19.95" customHeight="1">
      <c r="A37" s="286" t="s">
        <v>171</v>
      </c>
      <c r="B37" s="287"/>
      <c r="C37" s="287"/>
      <c r="D37" s="287"/>
      <c r="E37" s="287"/>
      <c r="F37" s="287"/>
      <c r="G37" s="287"/>
      <c r="H37" s="287"/>
      <c r="I37" s="287"/>
      <c r="J37" s="287"/>
      <c r="K37" s="287"/>
      <c r="L37" s="287"/>
      <c r="M37" s="287"/>
      <c r="N37" s="287"/>
      <c r="O37" s="288"/>
    </row>
    <row r="38" spans="1:15" ht="19.95" customHeight="1" thickBot="1">
      <c r="A38" s="289" t="s">
        <v>172</v>
      </c>
      <c r="B38" s="290"/>
      <c r="C38" s="290"/>
      <c r="D38" s="290"/>
      <c r="E38" s="290"/>
      <c r="F38" s="290"/>
      <c r="G38" s="290"/>
      <c r="H38" s="290"/>
      <c r="I38" s="290"/>
      <c r="J38" s="290"/>
      <c r="K38" s="290"/>
      <c r="L38" s="290"/>
      <c r="M38" s="290"/>
      <c r="N38" s="290"/>
      <c r="O38" s="291"/>
    </row>
    <row r="39" spans="1:15" ht="16.2" thickTop="1">
      <c r="N39" s="58" t="s">
        <v>333</v>
      </c>
      <c r="O39" s="307">
        <v>41791</v>
      </c>
    </row>
  </sheetData>
  <sheetProtection sheet="1" objects="1" scenarios="1" selectLockedCells="1"/>
  <mergeCells count="6">
    <mergeCell ref="A35:O35"/>
    <mergeCell ref="A1:G1"/>
    <mergeCell ref="H1:L1"/>
    <mergeCell ref="B2:C2"/>
    <mergeCell ref="J2:O3"/>
    <mergeCell ref="E8:I8"/>
  </mergeCells>
  <printOptions horizontalCentered="1" verticalCentered="1"/>
  <pageMargins left="1.03" right="0.46" top="0.5" bottom="0.5" header="0.5" footer="0.5"/>
  <pageSetup scale="6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sheetPr transitionEvaluation="1">
    <pageSetUpPr fitToPage="1"/>
  </sheetPr>
  <dimension ref="A1:O39"/>
  <sheetViews>
    <sheetView showZeros="0" defaultGridColor="0" colorId="22" zoomScale="77" zoomScaleNormal="77" workbookViewId="0">
      <selection activeCell="A18" sqref="A18"/>
    </sheetView>
  </sheetViews>
  <sheetFormatPr defaultColWidth="9.81640625" defaultRowHeight="15.6"/>
  <cols>
    <col min="1" max="1" width="9.90625" style="58" bestFit="1" customWidth="1"/>
    <col min="2" max="2" width="4.81640625" style="58" customWidth="1"/>
    <col min="3" max="3" width="5.81640625" style="58" customWidth="1"/>
    <col min="4" max="4" width="30.453125" style="58" customWidth="1"/>
    <col min="5" max="13" width="9.81640625" style="58"/>
    <col min="14" max="14" width="10.54296875" style="58" bestFit="1" customWidth="1"/>
    <col min="15" max="16384" width="9.81640625" style="58"/>
  </cols>
  <sheetData>
    <row r="1" spans="1:15" ht="31.2" thickTop="1" thickBot="1">
      <c r="A1" s="368" t="s">
        <v>319</v>
      </c>
      <c r="B1" s="369"/>
      <c r="C1" s="369"/>
      <c r="D1" s="369"/>
      <c r="E1" s="369"/>
      <c r="F1" s="369"/>
      <c r="G1" s="370"/>
      <c r="H1" s="357" t="s">
        <v>318</v>
      </c>
      <c r="I1" s="358"/>
      <c r="J1" s="358"/>
      <c r="K1" s="358"/>
      <c r="L1" s="358"/>
      <c r="M1" s="57">
        <v>5</v>
      </c>
      <c r="N1" s="292" t="s">
        <v>1</v>
      </c>
      <c r="O1" s="55">
        <v>5</v>
      </c>
    </row>
    <row r="2" spans="1:15" ht="19.95" customHeight="1" thickTop="1">
      <c r="A2" s="205" t="s">
        <v>2</v>
      </c>
      <c r="B2" s="359" t="s">
        <v>222</v>
      </c>
      <c r="C2" s="359"/>
      <c r="D2" s="206" t="s">
        <v>4</v>
      </c>
      <c r="E2" s="207" t="str">
        <f>Reweigh!B4</f>
        <v>N308MH</v>
      </c>
      <c r="F2" s="208" t="s">
        <v>153</v>
      </c>
      <c r="G2" s="209">
        <f>Reweigh!E4</f>
        <v>53647</v>
      </c>
      <c r="H2" s="210" t="s">
        <v>154</v>
      </c>
      <c r="I2" s="211"/>
      <c r="J2" s="375" t="s">
        <v>332</v>
      </c>
      <c r="K2" s="376"/>
      <c r="L2" s="376"/>
      <c r="M2" s="376"/>
      <c r="N2" s="376"/>
      <c r="O2" s="377"/>
    </row>
    <row r="3" spans="1:15" ht="19.95" customHeight="1" thickBot="1">
      <c r="A3" s="212"/>
      <c r="B3" s="213"/>
      <c r="C3" s="214"/>
      <c r="D3" s="215"/>
      <c r="E3" s="215"/>
      <c r="F3" s="215"/>
      <c r="G3" s="215"/>
      <c r="H3" s="216"/>
      <c r="I3" s="217"/>
      <c r="J3" s="378"/>
      <c r="K3" s="378"/>
      <c r="L3" s="378"/>
      <c r="M3" s="378"/>
      <c r="N3" s="378"/>
      <c r="O3" s="379"/>
    </row>
    <row r="4" spans="1:15" ht="19.95" customHeight="1" thickTop="1" thickBot="1">
      <c r="A4" s="218"/>
      <c r="B4" s="215"/>
      <c r="C4" s="219"/>
      <c r="D4" s="220" t="s">
        <v>155</v>
      </c>
      <c r="E4" s="221" t="s">
        <v>156</v>
      </c>
      <c r="F4" s="222"/>
      <c r="G4" s="222"/>
      <c r="H4" s="222"/>
      <c r="I4" s="223"/>
      <c r="J4" s="224" t="s">
        <v>157</v>
      </c>
      <c r="K4" s="225"/>
      <c r="L4" s="225"/>
      <c r="M4" s="225"/>
      <c r="N4" s="226"/>
      <c r="O4" s="227" t="s">
        <v>5</v>
      </c>
    </row>
    <row r="5" spans="1:15" ht="19.95" customHeight="1" thickBot="1">
      <c r="A5" s="218"/>
      <c r="B5" s="215"/>
      <c r="C5" s="219"/>
      <c r="D5" s="228" t="s">
        <v>158</v>
      </c>
      <c r="E5" s="221" t="s">
        <v>159</v>
      </c>
      <c r="F5" s="222"/>
      <c r="G5" s="223"/>
      <c r="H5" s="221" t="s">
        <v>160</v>
      </c>
      <c r="I5" s="223"/>
      <c r="J5" s="229" t="s">
        <v>161</v>
      </c>
      <c r="K5" s="230"/>
      <c r="L5" s="231"/>
      <c r="M5" s="230" t="s">
        <v>160</v>
      </c>
      <c r="N5" s="231"/>
      <c r="O5" s="232" t="s">
        <v>6</v>
      </c>
    </row>
    <row r="6" spans="1:15" ht="19.95" customHeight="1" thickBot="1">
      <c r="A6" s="233"/>
      <c r="B6" s="234"/>
      <c r="C6" s="235"/>
      <c r="D6" s="236"/>
      <c r="E6" s="237" t="s">
        <v>162</v>
      </c>
      <c r="F6" s="238"/>
      <c r="G6" s="238"/>
      <c r="H6" s="238"/>
      <c r="I6" s="239"/>
      <c r="J6" s="240"/>
      <c r="K6" s="241"/>
      <c r="L6" s="242"/>
      <c r="M6" s="240"/>
      <c r="N6" s="242"/>
      <c r="O6" s="232" t="s">
        <v>7</v>
      </c>
    </row>
    <row r="7" spans="1:15" ht="19.95" customHeight="1">
      <c r="A7" s="243" t="s">
        <v>17</v>
      </c>
      <c r="B7" s="244" t="s">
        <v>8</v>
      </c>
      <c r="C7" s="245" t="s">
        <v>9</v>
      </c>
      <c r="D7" s="246"/>
      <c r="E7" s="247" t="s">
        <v>29</v>
      </c>
      <c r="F7" s="105" t="s">
        <v>163</v>
      </c>
      <c r="G7" s="248" t="s">
        <v>164</v>
      </c>
      <c r="H7" s="247" t="s">
        <v>165</v>
      </c>
      <c r="I7" s="248" t="s">
        <v>164</v>
      </c>
      <c r="J7" s="249" t="s">
        <v>68</v>
      </c>
      <c r="K7" s="105" t="s">
        <v>166</v>
      </c>
      <c r="L7" s="250" t="s">
        <v>164</v>
      </c>
      <c r="M7" s="249" t="s">
        <v>167</v>
      </c>
      <c r="N7" s="250" t="s">
        <v>168</v>
      </c>
      <c r="O7" s="251" t="s">
        <v>10</v>
      </c>
    </row>
    <row r="8" spans="1:15" ht="19.95" customHeight="1">
      <c r="A8" s="252">
        <f>Reweigh!G4</f>
        <v>41913</v>
      </c>
      <c r="B8" s="253"/>
      <c r="C8" s="254"/>
      <c r="D8" s="294" t="s">
        <v>292</v>
      </c>
      <c r="E8" s="365" t="s">
        <v>169</v>
      </c>
      <c r="F8" s="366"/>
      <c r="G8" s="366"/>
      <c r="H8" s="366"/>
      <c r="I8" s="367"/>
      <c r="J8" s="301">
        <f>'Chart C'!J35</f>
        <v>2987.5</v>
      </c>
      <c r="K8" s="302">
        <f>'Chart C'!K35</f>
        <v>131.07</v>
      </c>
      <c r="L8" s="303">
        <f>'Chart C'!L35</f>
        <v>391585.18</v>
      </c>
      <c r="M8" s="301">
        <f>'Chart C'!M35</f>
        <v>0.14000000000000001</v>
      </c>
      <c r="N8" s="303">
        <f>'Chart C'!N35</f>
        <v>410.74000000000052</v>
      </c>
      <c r="O8" s="259" t="str">
        <f>'Chart C'!O8</f>
        <v>Isaac M</v>
      </c>
    </row>
    <row r="9" spans="1:15" ht="19.95" customHeight="1">
      <c r="A9" s="267">
        <v>41913</v>
      </c>
      <c r="B9" s="268" t="s">
        <v>279</v>
      </c>
      <c r="C9" s="268"/>
      <c r="D9" s="269" t="s">
        <v>283</v>
      </c>
      <c r="E9" s="265">
        <v>7.2</v>
      </c>
      <c r="F9" s="265">
        <v>5</v>
      </c>
      <c r="G9" s="264">
        <f t="shared" ref="G9:G34" si="0">(F9*E9)</f>
        <v>36</v>
      </c>
      <c r="H9" s="265">
        <v>1E-4</v>
      </c>
      <c r="I9" s="264">
        <f>E9*H9</f>
        <v>7.2000000000000005E-4</v>
      </c>
      <c r="J9" s="256">
        <f t="shared" ref="J9:J34" si="1">IF(E9=0,0,J8+E9)</f>
        <v>2994.7</v>
      </c>
      <c r="K9" s="257">
        <f t="shared" ref="K9:K34" si="2">IF(L9=0,0,ROUND(L9/J9,2))</f>
        <v>130.77000000000001</v>
      </c>
      <c r="L9" s="258">
        <f t="shared" ref="L9:L34" si="3">IF(G9=0,0,L8+G9)</f>
        <v>391621.18</v>
      </c>
      <c r="M9" s="256">
        <f t="shared" ref="M9:M34" si="4">IF(N9=0,0,ROUND(N9/J9,2))</f>
        <v>0.14000000000000001</v>
      </c>
      <c r="N9" s="258">
        <f t="shared" ref="N9:N34" si="5">IF(I9=0,0,N8+I9)</f>
        <v>410.74072000000052</v>
      </c>
      <c r="O9" s="266" t="s">
        <v>278</v>
      </c>
    </row>
    <row r="10" spans="1:15" ht="19.95" customHeight="1">
      <c r="A10" s="267">
        <v>41913</v>
      </c>
      <c r="B10" s="268" t="s">
        <v>279</v>
      </c>
      <c r="C10" s="268"/>
      <c r="D10" s="269" t="s">
        <v>284</v>
      </c>
      <c r="E10" s="265">
        <v>4.7</v>
      </c>
      <c r="F10" s="265">
        <v>1.5</v>
      </c>
      <c r="G10" s="264">
        <f t="shared" si="0"/>
        <v>7.0500000000000007</v>
      </c>
      <c r="H10" s="265">
        <v>1E-4</v>
      </c>
      <c r="I10" s="264">
        <f t="shared" ref="I10:I34" si="6">(H10*E10)</f>
        <v>4.7000000000000004E-4</v>
      </c>
      <c r="J10" s="256">
        <f t="shared" si="1"/>
        <v>2999.3999999999996</v>
      </c>
      <c r="K10" s="257">
        <f t="shared" si="2"/>
        <v>130.57</v>
      </c>
      <c r="L10" s="258">
        <f t="shared" si="3"/>
        <v>391628.23</v>
      </c>
      <c r="M10" s="256">
        <f t="shared" si="4"/>
        <v>0.14000000000000001</v>
      </c>
      <c r="N10" s="258">
        <f t="shared" si="5"/>
        <v>410.74119000000053</v>
      </c>
      <c r="O10" s="266" t="s">
        <v>278</v>
      </c>
    </row>
    <row r="11" spans="1:15" ht="19.95" customHeight="1">
      <c r="A11" s="267">
        <v>41913</v>
      </c>
      <c r="B11" s="268" t="s">
        <v>279</v>
      </c>
      <c r="C11" s="268"/>
      <c r="D11" s="269" t="s">
        <v>285</v>
      </c>
      <c r="E11" s="265">
        <v>8.6</v>
      </c>
      <c r="F11" s="265">
        <v>99.2</v>
      </c>
      <c r="G11" s="264">
        <f t="shared" si="0"/>
        <v>853.12</v>
      </c>
      <c r="H11" s="265">
        <v>1E-4</v>
      </c>
      <c r="I11" s="264">
        <f t="shared" si="6"/>
        <v>8.5999999999999998E-4</v>
      </c>
      <c r="J11" s="256">
        <f t="shared" si="1"/>
        <v>3007.9999999999995</v>
      </c>
      <c r="K11" s="257">
        <f t="shared" si="2"/>
        <v>130.47999999999999</v>
      </c>
      <c r="L11" s="258">
        <f t="shared" si="3"/>
        <v>392481.35</v>
      </c>
      <c r="M11" s="256">
        <f t="shared" si="4"/>
        <v>0.14000000000000001</v>
      </c>
      <c r="N11" s="258">
        <f t="shared" si="5"/>
        <v>410.74205000000052</v>
      </c>
      <c r="O11" s="266" t="s">
        <v>278</v>
      </c>
    </row>
    <row r="12" spans="1:15" ht="19.95" customHeight="1">
      <c r="A12" s="267">
        <v>41913</v>
      </c>
      <c r="B12" s="268" t="s">
        <v>279</v>
      </c>
      <c r="C12" s="268"/>
      <c r="D12" s="269" t="s">
        <v>286</v>
      </c>
      <c r="E12" s="265">
        <v>1.5</v>
      </c>
      <c r="F12" s="265">
        <v>99.2</v>
      </c>
      <c r="G12" s="264">
        <f t="shared" si="0"/>
        <v>148.80000000000001</v>
      </c>
      <c r="H12" s="265">
        <v>1E-4</v>
      </c>
      <c r="I12" s="264">
        <f t="shared" si="6"/>
        <v>1.5000000000000001E-4</v>
      </c>
      <c r="J12" s="256">
        <f t="shared" si="1"/>
        <v>3009.4999999999995</v>
      </c>
      <c r="K12" s="257">
        <f t="shared" si="2"/>
        <v>130.46</v>
      </c>
      <c r="L12" s="258">
        <f t="shared" si="3"/>
        <v>392630.14999999997</v>
      </c>
      <c r="M12" s="256">
        <f t="shared" si="4"/>
        <v>0.14000000000000001</v>
      </c>
      <c r="N12" s="258">
        <f t="shared" si="5"/>
        <v>410.74220000000054</v>
      </c>
      <c r="O12" s="270" t="s">
        <v>278</v>
      </c>
    </row>
    <row r="13" spans="1:15" ht="19.95" customHeight="1">
      <c r="A13" s="267">
        <v>41913</v>
      </c>
      <c r="B13" s="268" t="s">
        <v>279</v>
      </c>
      <c r="C13" s="268"/>
      <c r="D13" s="269" t="s">
        <v>287</v>
      </c>
      <c r="E13" s="265">
        <v>24</v>
      </c>
      <c r="F13" s="265">
        <v>99.2</v>
      </c>
      <c r="G13" s="264">
        <f t="shared" si="0"/>
        <v>2380.8000000000002</v>
      </c>
      <c r="H13" s="265">
        <v>1E-4</v>
      </c>
      <c r="I13" s="264">
        <f t="shared" si="6"/>
        <v>2.4000000000000002E-3</v>
      </c>
      <c r="J13" s="256">
        <f t="shared" si="1"/>
        <v>3033.4999999999995</v>
      </c>
      <c r="K13" s="257">
        <f t="shared" si="2"/>
        <v>130.22</v>
      </c>
      <c r="L13" s="258">
        <f t="shared" si="3"/>
        <v>395010.94999999995</v>
      </c>
      <c r="M13" s="256">
        <f t="shared" si="4"/>
        <v>0.14000000000000001</v>
      </c>
      <c r="N13" s="258">
        <f t="shared" si="5"/>
        <v>410.74460000000056</v>
      </c>
      <c r="O13" s="266" t="s">
        <v>278</v>
      </c>
    </row>
    <row r="14" spans="1:15" ht="19.95" customHeight="1">
      <c r="A14" s="267">
        <v>41913</v>
      </c>
      <c r="B14" s="268" t="s">
        <v>279</v>
      </c>
      <c r="C14" s="268"/>
      <c r="D14" s="269" t="s">
        <v>288</v>
      </c>
      <c r="E14" s="265">
        <v>13</v>
      </c>
      <c r="F14" s="265">
        <v>99.2</v>
      </c>
      <c r="G14" s="264">
        <f t="shared" si="0"/>
        <v>1289.6000000000001</v>
      </c>
      <c r="H14" s="265">
        <v>1E-4</v>
      </c>
      <c r="I14" s="264">
        <f t="shared" si="6"/>
        <v>1.3000000000000002E-3</v>
      </c>
      <c r="J14" s="256">
        <f t="shared" si="1"/>
        <v>3046.4999999999995</v>
      </c>
      <c r="K14" s="257">
        <f t="shared" si="2"/>
        <v>130.08000000000001</v>
      </c>
      <c r="L14" s="258">
        <f t="shared" si="3"/>
        <v>396300.54999999993</v>
      </c>
      <c r="M14" s="256">
        <f t="shared" si="4"/>
        <v>0.13</v>
      </c>
      <c r="N14" s="258">
        <f t="shared" si="5"/>
        <v>410.74590000000057</v>
      </c>
      <c r="O14" s="270" t="s">
        <v>278</v>
      </c>
    </row>
    <row r="15" spans="1:15" ht="19.95" customHeight="1">
      <c r="A15" s="267">
        <v>41913</v>
      </c>
      <c r="B15" s="268" t="s">
        <v>279</v>
      </c>
      <c r="C15" s="268"/>
      <c r="D15" s="269" t="s">
        <v>289</v>
      </c>
      <c r="E15" s="265">
        <v>115</v>
      </c>
      <c r="F15" s="265">
        <v>5</v>
      </c>
      <c r="G15" s="264">
        <f t="shared" si="0"/>
        <v>575</v>
      </c>
      <c r="H15" s="265">
        <v>1E-4</v>
      </c>
      <c r="I15" s="264">
        <f t="shared" si="6"/>
        <v>1.15E-2</v>
      </c>
      <c r="J15" s="256">
        <f t="shared" si="1"/>
        <v>3161.4999999999995</v>
      </c>
      <c r="K15" s="257">
        <f t="shared" si="2"/>
        <v>125.53</v>
      </c>
      <c r="L15" s="258">
        <f t="shared" si="3"/>
        <v>396875.54999999993</v>
      </c>
      <c r="M15" s="256">
        <f t="shared" si="4"/>
        <v>0.13</v>
      </c>
      <c r="N15" s="258">
        <f t="shared" si="5"/>
        <v>410.75740000000059</v>
      </c>
      <c r="O15" s="266" t="s">
        <v>278</v>
      </c>
    </row>
    <row r="16" spans="1:15" ht="19.95" customHeight="1">
      <c r="A16" s="267">
        <v>41913</v>
      </c>
      <c r="B16" s="268"/>
      <c r="C16" s="268" t="s">
        <v>279</v>
      </c>
      <c r="D16" s="269" t="s">
        <v>290</v>
      </c>
      <c r="E16" s="265">
        <v>-5</v>
      </c>
      <c r="F16" s="265">
        <v>17</v>
      </c>
      <c r="G16" s="264">
        <f t="shared" si="0"/>
        <v>-85</v>
      </c>
      <c r="H16" s="265">
        <v>7.5</v>
      </c>
      <c r="I16" s="264">
        <f t="shared" si="6"/>
        <v>-37.5</v>
      </c>
      <c r="J16" s="256">
        <f t="shared" si="1"/>
        <v>3156.4999999999995</v>
      </c>
      <c r="K16" s="257">
        <f t="shared" si="2"/>
        <v>125.71</v>
      </c>
      <c r="L16" s="258">
        <f t="shared" si="3"/>
        <v>396790.54999999993</v>
      </c>
      <c r="M16" s="256">
        <f t="shared" si="4"/>
        <v>0.12</v>
      </c>
      <c r="N16" s="258">
        <f t="shared" si="5"/>
        <v>373.25740000000059</v>
      </c>
      <c r="O16" s="270" t="s">
        <v>278</v>
      </c>
    </row>
    <row r="17" spans="1:15" ht="19.95" customHeight="1">
      <c r="A17" s="267">
        <v>41913</v>
      </c>
      <c r="B17" s="268"/>
      <c r="C17" s="268" t="s">
        <v>279</v>
      </c>
      <c r="D17" s="269" t="s">
        <v>291</v>
      </c>
      <c r="E17" s="265">
        <v>-1.7</v>
      </c>
      <c r="F17" s="265">
        <v>12.6</v>
      </c>
      <c r="G17" s="264">
        <f t="shared" si="0"/>
        <v>-21.419999999999998</v>
      </c>
      <c r="H17" s="265">
        <v>1E-4</v>
      </c>
      <c r="I17" s="264">
        <f t="shared" si="6"/>
        <v>-1.7000000000000001E-4</v>
      </c>
      <c r="J17" s="256">
        <f t="shared" si="1"/>
        <v>3154.7999999999997</v>
      </c>
      <c r="K17" s="257">
        <f t="shared" si="2"/>
        <v>125.77</v>
      </c>
      <c r="L17" s="258">
        <f t="shared" si="3"/>
        <v>396769.12999999995</v>
      </c>
      <c r="M17" s="256">
        <f t="shared" si="4"/>
        <v>0.12</v>
      </c>
      <c r="N17" s="258">
        <f t="shared" si="5"/>
        <v>373.25723000000056</v>
      </c>
      <c r="O17" s="266" t="s">
        <v>278</v>
      </c>
    </row>
    <row r="18" spans="1:15" ht="19.95" customHeight="1">
      <c r="A18" s="267"/>
      <c r="B18" s="268"/>
      <c r="C18" s="268"/>
      <c r="D18" s="269"/>
      <c r="E18" s="265"/>
      <c r="F18" s="265"/>
      <c r="G18" s="264">
        <f t="shared" si="0"/>
        <v>0</v>
      </c>
      <c r="H18" s="265"/>
      <c r="I18" s="264">
        <f t="shared" si="6"/>
        <v>0</v>
      </c>
      <c r="J18" s="256">
        <f t="shared" si="1"/>
        <v>0</v>
      </c>
      <c r="K18" s="257">
        <f t="shared" si="2"/>
        <v>0</v>
      </c>
      <c r="L18" s="258">
        <f t="shared" si="3"/>
        <v>0</v>
      </c>
      <c r="M18" s="256">
        <f t="shared" si="4"/>
        <v>0</v>
      </c>
      <c r="N18" s="258">
        <f t="shared" si="5"/>
        <v>0</v>
      </c>
      <c r="O18" s="270"/>
    </row>
    <row r="19" spans="1:15" ht="19.95" customHeight="1">
      <c r="A19" s="267"/>
      <c r="B19" s="268"/>
      <c r="C19" s="268"/>
      <c r="D19" s="269"/>
      <c r="E19" s="265"/>
      <c r="F19" s="265"/>
      <c r="G19" s="264">
        <f t="shared" si="0"/>
        <v>0</v>
      </c>
      <c r="H19" s="265"/>
      <c r="I19" s="264">
        <f t="shared" si="6"/>
        <v>0</v>
      </c>
      <c r="J19" s="256">
        <f t="shared" si="1"/>
        <v>0</v>
      </c>
      <c r="K19" s="257">
        <f t="shared" si="2"/>
        <v>0</v>
      </c>
      <c r="L19" s="258">
        <f t="shared" si="3"/>
        <v>0</v>
      </c>
      <c r="M19" s="256">
        <f t="shared" si="4"/>
        <v>0</v>
      </c>
      <c r="N19" s="258">
        <f t="shared" si="5"/>
        <v>0</v>
      </c>
      <c r="O19" s="272"/>
    </row>
    <row r="20" spans="1:15" ht="19.95" customHeight="1">
      <c r="A20" s="267"/>
      <c r="B20" s="268"/>
      <c r="C20" s="268"/>
      <c r="D20" s="269"/>
      <c r="E20" s="265"/>
      <c r="F20" s="265"/>
      <c r="G20" s="264">
        <f t="shared" si="0"/>
        <v>0</v>
      </c>
      <c r="H20" s="265"/>
      <c r="I20" s="264">
        <f t="shared" si="6"/>
        <v>0</v>
      </c>
      <c r="J20" s="256">
        <f t="shared" si="1"/>
        <v>0</v>
      </c>
      <c r="K20" s="257">
        <f t="shared" si="2"/>
        <v>0</v>
      </c>
      <c r="L20" s="258">
        <f t="shared" si="3"/>
        <v>0</v>
      </c>
      <c r="M20" s="256">
        <f t="shared" si="4"/>
        <v>0</v>
      </c>
      <c r="N20" s="258">
        <f t="shared" si="5"/>
        <v>0</v>
      </c>
      <c r="O20" s="271"/>
    </row>
    <row r="21" spans="1:15" ht="19.95" customHeight="1">
      <c r="A21" s="267"/>
      <c r="B21" s="268"/>
      <c r="C21" s="268"/>
      <c r="D21" s="269"/>
      <c r="E21" s="265"/>
      <c r="F21" s="265"/>
      <c r="G21" s="264">
        <f t="shared" si="0"/>
        <v>0</v>
      </c>
      <c r="H21" s="265"/>
      <c r="I21" s="264">
        <f t="shared" si="6"/>
        <v>0</v>
      </c>
      <c r="J21" s="256">
        <f t="shared" si="1"/>
        <v>0</v>
      </c>
      <c r="K21" s="257">
        <f t="shared" si="2"/>
        <v>0</v>
      </c>
      <c r="L21" s="258">
        <f t="shared" si="3"/>
        <v>0</v>
      </c>
      <c r="M21" s="256">
        <f t="shared" si="4"/>
        <v>0</v>
      </c>
      <c r="N21" s="258">
        <f t="shared" si="5"/>
        <v>0</v>
      </c>
      <c r="O21" s="272"/>
    </row>
    <row r="22" spans="1:15" ht="19.95" customHeight="1">
      <c r="A22" s="267"/>
      <c r="B22" s="268"/>
      <c r="C22" s="268"/>
      <c r="D22" s="269"/>
      <c r="E22" s="265"/>
      <c r="F22" s="265"/>
      <c r="G22" s="264">
        <f t="shared" si="0"/>
        <v>0</v>
      </c>
      <c r="H22" s="265"/>
      <c r="I22" s="264">
        <f t="shared" si="6"/>
        <v>0</v>
      </c>
      <c r="J22" s="256">
        <f t="shared" si="1"/>
        <v>0</v>
      </c>
      <c r="K22" s="257">
        <f t="shared" si="2"/>
        <v>0</v>
      </c>
      <c r="L22" s="258">
        <f t="shared" si="3"/>
        <v>0</v>
      </c>
      <c r="M22" s="256">
        <f t="shared" si="4"/>
        <v>0</v>
      </c>
      <c r="N22" s="258">
        <f t="shared" si="5"/>
        <v>0</v>
      </c>
      <c r="O22" s="271"/>
    </row>
    <row r="23" spans="1:15" ht="19.95" customHeight="1">
      <c r="A23" s="267"/>
      <c r="B23" s="268"/>
      <c r="C23" s="268"/>
      <c r="D23" s="269"/>
      <c r="E23" s="265"/>
      <c r="F23" s="265"/>
      <c r="G23" s="264">
        <f t="shared" si="0"/>
        <v>0</v>
      </c>
      <c r="H23" s="265"/>
      <c r="I23" s="264">
        <f t="shared" si="6"/>
        <v>0</v>
      </c>
      <c r="J23" s="256">
        <f t="shared" si="1"/>
        <v>0</v>
      </c>
      <c r="K23" s="257">
        <f t="shared" si="2"/>
        <v>0</v>
      </c>
      <c r="L23" s="258">
        <f t="shared" si="3"/>
        <v>0</v>
      </c>
      <c r="M23" s="256">
        <f t="shared" si="4"/>
        <v>0</v>
      </c>
      <c r="N23" s="258">
        <f t="shared" si="5"/>
        <v>0</v>
      </c>
      <c r="O23" s="272"/>
    </row>
    <row r="24" spans="1:15" ht="19.95" customHeight="1">
      <c r="A24" s="267"/>
      <c r="B24" s="268"/>
      <c r="C24" s="268"/>
      <c r="D24" s="269"/>
      <c r="E24" s="265"/>
      <c r="F24" s="265"/>
      <c r="G24" s="264">
        <f t="shared" si="0"/>
        <v>0</v>
      </c>
      <c r="H24" s="265"/>
      <c r="I24" s="264">
        <f t="shared" si="6"/>
        <v>0</v>
      </c>
      <c r="J24" s="256">
        <f t="shared" si="1"/>
        <v>0</v>
      </c>
      <c r="K24" s="257">
        <f t="shared" si="2"/>
        <v>0</v>
      </c>
      <c r="L24" s="258">
        <f t="shared" si="3"/>
        <v>0</v>
      </c>
      <c r="M24" s="256">
        <f t="shared" si="4"/>
        <v>0</v>
      </c>
      <c r="N24" s="258">
        <f t="shared" si="5"/>
        <v>0</v>
      </c>
      <c r="O24" s="271"/>
    </row>
    <row r="25" spans="1:15" ht="19.95" customHeight="1">
      <c r="A25" s="267"/>
      <c r="B25" s="268"/>
      <c r="C25" s="268"/>
      <c r="D25" s="269"/>
      <c r="E25" s="265"/>
      <c r="F25" s="265"/>
      <c r="G25" s="264">
        <f t="shared" si="0"/>
        <v>0</v>
      </c>
      <c r="H25" s="265"/>
      <c r="I25" s="264">
        <f t="shared" si="6"/>
        <v>0</v>
      </c>
      <c r="J25" s="256">
        <f t="shared" si="1"/>
        <v>0</v>
      </c>
      <c r="K25" s="257">
        <f t="shared" si="2"/>
        <v>0</v>
      </c>
      <c r="L25" s="258">
        <f t="shared" si="3"/>
        <v>0</v>
      </c>
      <c r="M25" s="256">
        <f t="shared" si="4"/>
        <v>0</v>
      </c>
      <c r="N25" s="258">
        <f t="shared" si="5"/>
        <v>0</v>
      </c>
      <c r="O25" s="272"/>
    </row>
    <row r="26" spans="1:15" ht="19.95" customHeight="1">
      <c r="A26" s="267"/>
      <c r="B26" s="268"/>
      <c r="C26" s="268"/>
      <c r="D26" s="269"/>
      <c r="E26" s="265"/>
      <c r="F26" s="265"/>
      <c r="G26" s="264">
        <f t="shared" si="0"/>
        <v>0</v>
      </c>
      <c r="H26" s="265"/>
      <c r="I26" s="264">
        <f t="shared" si="6"/>
        <v>0</v>
      </c>
      <c r="J26" s="256">
        <f t="shared" si="1"/>
        <v>0</v>
      </c>
      <c r="K26" s="257">
        <f t="shared" si="2"/>
        <v>0</v>
      </c>
      <c r="L26" s="258">
        <f t="shared" si="3"/>
        <v>0</v>
      </c>
      <c r="M26" s="256">
        <f t="shared" si="4"/>
        <v>0</v>
      </c>
      <c r="N26" s="258">
        <f t="shared" si="5"/>
        <v>0</v>
      </c>
      <c r="O26" s="271"/>
    </row>
    <row r="27" spans="1:15" ht="19.95" customHeight="1">
      <c r="A27" s="267"/>
      <c r="B27" s="268"/>
      <c r="C27" s="268"/>
      <c r="D27" s="269"/>
      <c r="E27" s="265"/>
      <c r="F27" s="265"/>
      <c r="G27" s="264">
        <f t="shared" si="0"/>
        <v>0</v>
      </c>
      <c r="H27" s="265"/>
      <c r="I27" s="264">
        <f t="shared" si="6"/>
        <v>0</v>
      </c>
      <c r="J27" s="256">
        <f t="shared" si="1"/>
        <v>0</v>
      </c>
      <c r="K27" s="257">
        <f t="shared" si="2"/>
        <v>0</v>
      </c>
      <c r="L27" s="258">
        <f t="shared" si="3"/>
        <v>0</v>
      </c>
      <c r="M27" s="256">
        <f t="shared" si="4"/>
        <v>0</v>
      </c>
      <c r="N27" s="258">
        <f t="shared" si="5"/>
        <v>0</v>
      </c>
      <c r="O27" s="272"/>
    </row>
    <row r="28" spans="1:15" ht="19.95" customHeight="1">
      <c r="A28" s="267"/>
      <c r="B28" s="268"/>
      <c r="C28" s="268"/>
      <c r="D28" s="269"/>
      <c r="E28" s="265"/>
      <c r="F28" s="265"/>
      <c r="G28" s="264">
        <f t="shared" si="0"/>
        <v>0</v>
      </c>
      <c r="H28" s="265"/>
      <c r="I28" s="264">
        <f t="shared" si="6"/>
        <v>0</v>
      </c>
      <c r="J28" s="256">
        <f t="shared" si="1"/>
        <v>0</v>
      </c>
      <c r="K28" s="257">
        <f t="shared" si="2"/>
        <v>0</v>
      </c>
      <c r="L28" s="258">
        <f t="shared" si="3"/>
        <v>0</v>
      </c>
      <c r="M28" s="256">
        <f t="shared" si="4"/>
        <v>0</v>
      </c>
      <c r="N28" s="258">
        <f t="shared" si="5"/>
        <v>0</v>
      </c>
      <c r="O28" s="271"/>
    </row>
    <row r="29" spans="1:15" ht="19.95" customHeight="1">
      <c r="A29" s="267"/>
      <c r="B29" s="268"/>
      <c r="C29" s="268"/>
      <c r="D29" s="269"/>
      <c r="E29" s="265"/>
      <c r="F29" s="265"/>
      <c r="G29" s="264">
        <f t="shared" si="0"/>
        <v>0</v>
      </c>
      <c r="H29" s="265"/>
      <c r="I29" s="264">
        <f t="shared" si="6"/>
        <v>0</v>
      </c>
      <c r="J29" s="256">
        <f t="shared" si="1"/>
        <v>0</v>
      </c>
      <c r="K29" s="257">
        <f t="shared" si="2"/>
        <v>0</v>
      </c>
      <c r="L29" s="258">
        <f t="shared" si="3"/>
        <v>0</v>
      </c>
      <c r="M29" s="256">
        <f t="shared" si="4"/>
        <v>0</v>
      </c>
      <c r="N29" s="258">
        <f t="shared" si="5"/>
        <v>0</v>
      </c>
      <c r="O29" s="272"/>
    </row>
    <row r="30" spans="1:15" ht="19.95" customHeight="1">
      <c r="A30" s="267"/>
      <c r="B30" s="268"/>
      <c r="C30" s="268"/>
      <c r="D30" s="269"/>
      <c r="E30" s="265"/>
      <c r="F30" s="265"/>
      <c r="G30" s="264">
        <f t="shared" si="0"/>
        <v>0</v>
      </c>
      <c r="H30" s="265"/>
      <c r="I30" s="264">
        <f t="shared" si="6"/>
        <v>0</v>
      </c>
      <c r="J30" s="256">
        <f t="shared" si="1"/>
        <v>0</v>
      </c>
      <c r="K30" s="257">
        <f t="shared" si="2"/>
        <v>0</v>
      </c>
      <c r="L30" s="258">
        <f t="shared" si="3"/>
        <v>0</v>
      </c>
      <c r="M30" s="256">
        <f t="shared" si="4"/>
        <v>0</v>
      </c>
      <c r="N30" s="258">
        <f t="shared" si="5"/>
        <v>0</v>
      </c>
      <c r="O30" s="272"/>
    </row>
    <row r="31" spans="1:15" ht="19.95" customHeight="1">
      <c r="A31" s="267"/>
      <c r="B31" s="268"/>
      <c r="C31" s="268"/>
      <c r="D31" s="269"/>
      <c r="E31" s="265"/>
      <c r="F31" s="265"/>
      <c r="G31" s="264">
        <f t="shared" si="0"/>
        <v>0</v>
      </c>
      <c r="H31" s="265"/>
      <c r="I31" s="264">
        <f t="shared" si="6"/>
        <v>0</v>
      </c>
      <c r="J31" s="256">
        <f t="shared" si="1"/>
        <v>0</v>
      </c>
      <c r="K31" s="257">
        <f t="shared" si="2"/>
        <v>0</v>
      </c>
      <c r="L31" s="258">
        <f t="shared" si="3"/>
        <v>0</v>
      </c>
      <c r="M31" s="256">
        <f t="shared" si="4"/>
        <v>0</v>
      </c>
      <c r="N31" s="258">
        <f t="shared" si="5"/>
        <v>0</v>
      </c>
      <c r="O31" s="272"/>
    </row>
    <row r="32" spans="1:15" ht="19.95" customHeight="1">
      <c r="A32" s="267"/>
      <c r="B32" s="268"/>
      <c r="C32" s="268"/>
      <c r="D32" s="269"/>
      <c r="E32" s="265"/>
      <c r="F32" s="265"/>
      <c r="G32" s="264">
        <f t="shared" si="0"/>
        <v>0</v>
      </c>
      <c r="H32" s="265"/>
      <c r="I32" s="264">
        <f t="shared" si="6"/>
        <v>0</v>
      </c>
      <c r="J32" s="256">
        <f t="shared" si="1"/>
        <v>0</v>
      </c>
      <c r="K32" s="257">
        <f t="shared" si="2"/>
        <v>0</v>
      </c>
      <c r="L32" s="258">
        <f t="shared" si="3"/>
        <v>0</v>
      </c>
      <c r="M32" s="256">
        <f t="shared" si="4"/>
        <v>0</v>
      </c>
      <c r="N32" s="258">
        <f t="shared" si="5"/>
        <v>0</v>
      </c>
      <c r="O32" s="272"/>
    </row>
    <row r="33" spans="1:15" ht="19.95" customHeight="1">
      <c r="A33" s="267"/>
      <c r="B33" s="268"/>
      <c r="C33" s="268"/>
      <c r="D33" s="269"/>
      <c r="E33" s="265"/>
      <c r="F33" s="265"/>
      <c r="G33" s="264">
        <f t="shared" si="0"/>
        <v>0</v>
      </c>
      <c r="H33" s="265"/>
      <c r="I33" s="264">
        <f t="shared" si="6"/>
        <v>0</v>
      </c>
      <c r="J33" s="256">
        <f t="shared" si="1"/>
        <v>0</v>
      </c>
      <c r="K33" s="257">
        <f t="shared" si="2"/>
        <v>0</v>
      </c>
      <c r="L33" s="258">
        <f t="shared" si="3"/>
        <v>0</v>
      </c>
      <c r="M33" s="256">
        <f t="shared" si="4"/>
        <v>0</v>
      </c>
      <c r="N33" s="258">
        <f t="shared" si="5"/>
        <v>0</v>
      </c>
      <c r="O33" s="272"/>
    </row>
    <row r="34" spans="1:15" ht="19.95" customHeight="1" thickBot="1">
      <c r="A34" s="273"/>
      <c r="B34" s="274"/>
      <c r="C34" s="274"/>
      <c r="D34" s="275"/>
      <c r="E34" s="276"/>
      <c r="F34" s="276"/>
      <c r="G34" s="277">
        <f t="shared" si="0"/>
        <v>0</v>
      </c>
      <c r="H34" s="276"/>
      <c r="I34" s="277">
        <f t="shared" si="6"/>
        <v>0</v>
      </c>
      <c r="J34" s="256">
        <f t="shared" si="1"/>
        <v>0</v>
      </c>
      <c r="K34" s="257">
        <f t="shared" si="2"/>
        <v>0</v>
      </c>
      <c r="L34" s="258">
        <f t="shared" si="3"/>
        <v>0</v>
      </c>
      <c r="M34" s="256">
        <f t="shared" si="4"/>
        <v>0</v>
      </c>
      <c r="N34" s="258">
        <f t="shared" si="5"/>
        <v>0</v>
      </c>
      <c r="O34" s="272"/>
    </row>
    <row r="35" spans="1:15" ht="19.95" customHeight="1" thickTop="1" thickBot="1">
      <c r="A35" s="354">
        <f>(F35*E35)</f>
        <v>0</v>
      </c>
      <c r="B35" s="355"/>
      <c r="C35" s="355"/>
      <c r="D35" s="355"/>
      <c r="E35" s="355"/>
      <c r="F35" s="355"/>
      <c r="G35" s="355"/>
      <c r="H35" s="355"/>
      <c r="I35" s="355"/>
      <c r="J35" s="355"/>
      <c r="K35" s="355"/>
      <c r="L35" s="355"/>
      <c r="M35" s="355"/>
      <c r="N35" s="355"/>
      <c r="O35" s="356"/>
    </row>
    <row r="36" spans="1:15" ht="19.95" customHeight="1" thickTop="1">
      <c r="A36" s="283" t="s">
        <v>170</v>
      </c>
      <c r="B36" s="284"/>
      <c r="C36" s="284"/>
      <c r="D36" s="284"/>
      <c r="E36" s="284"/>
      <c r="F36" s="284"/>
      <c r="G36" s="284"/>
      <c r="H36" s="284"/>
      <c r="I36" s="284"/>
      <c r="J36" s="284"/>
      <c r="K36" s="284"/>
      <c r="L36" s="284"/>
      <c r="M36" s="284"/>
      <c r="N36" s="284"/>
      <c r="O36" s="285"/>
    </row>
    <row r="37" spans="1:15" ht="19.95" customHeight="1">
      <c r="A37" s="286" t="s">
        <v>171</v>
      </c>
      <c r="B37" s="287"/>
      <c r="C37" s="287"/>
      <c r="D37" s="287"/>
      <c r="E37" s="287"/>
      <c r="F37" s="287"/>
      <c r="G37" s="287"/>
      <c r="H37" s="287"/>
      <c r="I37" s="287"/>
      <c r="J37" s="287"/>
      <c r="K37" s="287"/>
      <c r="L37" s="287"/>
      <c r="M37" s="287"/>
      <c r="N37" s="287"/>
      <c r="O37" s="288"/>
    </row>
    <row r="38" spans="1:15" ht="19.95" customHeight="1" thickBot="1">
      <c r="A38" s="289" t="s">
        <v>172</v>
      </c>
      <c r="B38" s="290"/>
      <c r="C38" s="290"/>
      <c r="D38" s="290"/>
      <c r="E38" s="290"/>
      <c r="F38" s="290"/>
      <c r="G38" s="290"/>
      <c r="H38" s="290"/>
      <c r="I38" s="290"/>
      <c r="J38" s="290"/>
      <c r="K38" s="290"/>
      <c r="L38" s="290"/>
      <c r="M38" s="290"/>
      <c r="N38" s="290"/>
      <c r="O38" s="291"/>
    </row>
    <row r="39" spans="1:15" ht="16.2" thickTop="1">
      <c r="N39" s="58" t="s">
        <v>333</v>
      </c>
      <c r="O39" s="307">
        <v>41791</v>
      </c>
    </row>
  </sheetData>
  <sheetProtection sheet="1" objects="1" scenarios="1" selectLockedCells="1"/>
  <customSheetViews>
    <customSheetView guid="{AB24A90F-DAE4-4688-BD0F-CBEAC2613C33}" scale="77" colorId="22" zeroValues="0" fitToPage="1">
      <selection activeCell="E13" sqref="E13"/>
      <pageMargins left="1.03" right="0.46" top="0.5" bottom="0.5" header="0.5" footer="0.5"/>
      <printOptions horizontalCentered="1" verticalCentered="1"/>
      <pageSetup scale="63" orientation="landscape" r:id="rId1"/>
      <headerFooter alignWithMargins="0"/>
    </customSheetView>
    <customSheetView guid="{0A8EFBF8-3EE3-472E-A278-43B63E23419B}" scale="77" colorId="22" zeroValues="0" fitToPage="1">
      <selection activeCell="E13" sqref="E13"/>
      <pageMargins left="1.03" right="0.46" top="0.5" bottom="0.5" header="0.5" footer="0.5"/>
      <printOptions horizontalCentered="1" verticalCentered="1"/>
      <pageSetup scale="63" orientation="landscape" r:id="rId2"/>
      <headerFooter alignWithMargins="0"/>
    </customSheetView>
  </customSheetViews>
  <mergeCells count="6">
    <mergeCell ref="A35:O35"/>
    <mergeCell ref="H1:L1"/>
    <mergeCell ref="B2:C2"/>
    <mergeCell ref="J2:O3"/>
    <mergeCell ref="E8:I8"/>
    <mergeCell ref="A1:G1"/>
  </mergeCells>
  <phoneticPr fontId="30" type="noConversion"/>
  <printOptions horizontalCentered="1" verticalCentered="1"/>
  <pageMargins left="1.03" right="0.46" top="0.5" bottom="0.5" header="0.5" footer="0.5"/>
  <pageSetup scale="63" orientation="landscape" r:id="rId3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transitionEvaluation="1">
    <pageSetUpPr fitToPage="1"/>
  </sheetPr>
  <dimension ref="A1:AP81"/>
  <sheetViews>
    <sheetView defaultGridColor="0" topLeftCell="A46" colorId="22" zoomScale="87" zoomScaleNormal="87" workbookViewId="0">
      <selection activeCell="E70" sqref="E70"/>
    </sheetView>
  </sheetViews>
  <sheetFormatPr defaultColWidth="9.81640625" defaultRowHeight="15.6"/>
  <cols>
    <col min="1" max="1" width="9.81640625" style="58"/>
    <col min="2" max="2" width="9.90625" style="58" bestFit="1" customWidth="1"/>
    <col min="3" max="3" width="10.54296875" style="58" customWidth="1"/>
    <col min="4" max="6" width="9.90625" style="58" bestFit="1" customWidth="1"/>
    <col min="7" max="7" width="12" style="58" bestFit="1" customWidth="1"/>
    <col min="8" max="8" width="9.90625" style="58" bestFit="1" customWidth="1"/>
    <col min="9" max="42" width="9.81640625" style="58"/>
    <col min="43" max="16384" width="9.81640625" style="54"/>
  </cols>
  <sheetData>
    <row r="1" spans="1:8" ht="21" thickTop="1">
      <c r="A1" s="395" t="s">
        <v>321</v>
      </c>
      <c r="B1" s="396"/>
      <c r="C1" s="396"/>
      <c r="D1" s="396"/>
      <c r="E1" s="396"/>
      <c r="F1" s="396"/>
      <c r="G1" s="396"/>
      <c r="H1" s="397"/>
    </row>
    <row r="2" spans="1:8" ht="20.399999999999999">
      <c r="A2" s="398" t="s">
        <v>322</v>
      </c>
      <c r="B2" s="399"/>
      <c r="C2" s="399"/>
      <c r="D2" s="399"/>
      <c r="E2" s="399"/>
      <c r="F2" s="399"/>
      <c r="G2" s="399"/>
      <c r="H2" s="400"/>
    </row>
    <row r="3" spans="1:8" ht="21" thickBot="1">
      <c r="A3" s="401" t="s">
        <v>323</v>
      </c>
      <c r="B3" s="402"/>
      <c r="C3" s="402"/>
      <c r="D3" s="402"/>
      <c r="E3" s="402"/>
      <c r="F3" s="402"/>
      <c r="G3" s="402"/>
      <c r="H3" s="403"/>
    </row>
    <row r="4" spans="1:8" ht="17.399999999999999" thickTop="1" thickBot="1">
      <c r="A4" s="112" t="s">
        <v>280</v>
      </c>
      <c r="B4" s="110" t="s">
        <v>362</v>
      </c>
      <c r="C4" s="111"/>
      <c r="D4" s="109" t="s">
        <v>16</v>
      </c>
      <c r="E4" s="110">
        <v>53647</v>
      </c>
      <c r="F4" s="109" t="s">
        <v>12</v>
      </c>
      <c r="G4" s="108">
        <v>41913</v>
      </c>
      <c r="H4" s="107" t="s">
        <v>0</v>
      </c>
    </row>
    <row r="5" spans="1:8" ht="16.2" thickTop="1">
      <c r="A5" s="404" t="s">
        <v>18</v>
      </c>
      <c r="B5" s="405"/>
      <c r="C5" s="405"/>
      <c r="D5" s="405"/>
      <c r="E5" s="101" t="s">
        <v>180</v>
      </c>
      <c r="F5" s="101" t="s">
        <v>19</v>
      </c>
      <c r="G5" s="101" t="s">
        <v>20</v>
      </c>
      <c r="H5" s="106" t="s">
        <v>0</v>
      </c>
    </row>
    <row r="6" spans="1:8">
      <c r="A6" s="380" t="s">
        <v>21</v>
      </c>
      <c r="B6" s="381"/>
      <c r="C6" s="381"/>
      <c r="D6" s="105"/>
      <c r="E6" s="80"/>
      <c r="F6" s="80"/>
      <c r="G6" s="80"/>
      <c r="H6" s="78" t="s">
        <v>0</v>
      </c>
    </row>
    <row r="7" spans="1:8">
      <c r="A7" s="69"/>
      <c r="B7" s="105"/>
      <c r="C7" s="104" t="s">
        <v>181</v>
      </c>
      <c r="D7" s="103" t="s">
        <v>22</v>
      </c>
      <c r="E7" s="94">
        <v>724</v>
      </c>
      <c r="F7" s="94">
        <v>0</v>
      </c>
      <c r="G7" s="80">
        <f>E7-F7</f>
        <v>724</v>
      </c>
      <c r="H7" s="78" t="s">
        <v>0</v>
      </c>
    </row>
    <row r="8" spans="1:8">
      <c r="A8" s="69"/>
      <c r="B8" s="105"/>
      <c r="C8" s="104" t="s">
        <v>23</v>
      </c>
      <c r="D8" s="103" t="s">
        <v>24</v>
      </c>
      <c r="E8" s="94">
        <v>741</v>
      </c>
      <c r="F8" s="94">
        <v>0</v>
      </c>
      <c r="G8" s="80">
        <f>E8-F8</f>
        <v>741</v>
      </c>
      <c r="H8" s="78" t="s">
        <v>0</v>
      </c>
    </row>
    <row r="9" spans="1:8">
      <c r="A9" s="380" t="s">
        <v>25</v>
      </c>
      <c r="B9" s="381"/>
      <c r="C9" s="381"/>
      <c r="D9" s="103" t="s">
        <v>24</v>
      </c>
      <c r="E9" s="94">
        <v>1519</v>
      </c>
      <c r="F9" s="94">
        <v>0</v>
      </c>
      <c r="G9" s="80">
        <f>E9-F9</f>
        <v>1519</v>
      </c>
      <c r="H9" s="78" t="s">
        <v>0</v>
      </c>
    </row>
    <row r="10" spans="1:8" ht="16.2" thickBot="1">
      <c r="A10" s="64"/>
      <c r="B10" s="61"/>
      <c r="C10" s="61"/>
      <c r="D10" s="102" t="s">
        <v>26</v>
      </c>
      <c r="E10" s="75" t="s">
        <v>0</v>
      </c>
      <c r="F10" s="75" t="s">
        <v>0</v>
      </c>
      <c r="G10" s="75">
        <f>SUM(G7:G9)</f>
        <v>2984</v>
      </c>
      <c r="H10" s="74"/>
    </row>
    <row r="11" spans="1:8" ht="16.2" thickTop="1">
      <c r="A11" s="73"/>
      <c r="B11" s="101"/>
      <c r="C11" s="101" t="s">
        <v>182</v>
      </c>
      <c r="D11" s="101"/>
      <c r="E11" s="101"/>
      <c r="F11" s="101"/>
      <c r="G11" s="101" t="s">
        <v>183</v>
      </c>
      <c r="H11" s="100"/>
    </row>
    <row r="12" spans="1:8">
      <c r="A12" s="69"/>
      <c r="B12" s="66" t="s">
        <v>13</v>
      </c>
      <c r="C12" s="66" t="s">
        <v>14</v>
      </c>
      <c r="D12" s="66" t="s">
        <v>27</v>
      </c>
      <c r="E12" s="66"/>
      <c r="F12" s="66" t="s">
        <v>13</v>
      </c>
      <c r="G12" s="66" t="s">
        <v>14</v>
      </c>
      <c r="H12" s="95" t="s">
        <v>15</v>
      </c>
    </row>
    <row r="13" spans="1:8">
      <c r="A13" s="69"/>
      <c r="B13" s="80">
        <f>SUM(G7:G8)</f>
        <v>1465</v>
      </c>
      <c r="C13" s="80">
        <v>55.16</v>
      </c>
      <c r="D13" s="80">
        <f>B13*C13</f>
        <v>80809.399999999994</v>
      </c>
      <c r="E13" s="80"/>
      <c r="F13" s="80">
        <f>SUM(G7)</f>
        <v>724</v>
      </c>
      <c r="G13" s="80">
        <v>-16.82</v>
      </c>
      <c r="H13" s="78">
        <f>F13*G13</f>
        <v>-12177.68</v>
      </c>
    </row>
    <row r="14" spans="1:8">
      <c r="A14" s="69"/>
      <c r="B14" s="80">
        <f>SUM(G9)</f>
        <v>1519</v>
      </c>
      <c r="C14" s="80">
        <v>204.92</v>
      </c>
      <c r="D14" s="80">
        <f>B14*C14</f>
        <v>311273.48</v>
      </c>
      <c r="E14" s="80"/>
      <c r="F14" s="80">
        <f>SUM(G8)</f>
        <v>741</v>
      </c>
      <c r="G14" s="80">
        <v>16.82</v>
      </c>
      <c r="H14" s="78">
        <f>F14*G14</f>
        <v>12463.62</v>
      </c>
    </row>
    <row r="15" spans="1:8">
      <c r="A15" s="99" t="s">
        <v>184</v>
      </c>
      <c r="B15" s="80">
        <f>SUM(B13:B14)</f>
        <v>2984</v>
      </c>
      <c r="C15" s="80">
        <f>ROUND(D15/B15,1)</f>
        <v>131.4</v>
      </c>
      <c r="D15" s="80">
        <f>SUM(D13:D14)</f>
        <v>392082.88</v>
      </c>
      <c r="E15" s="96" t="s">
        <v>184</v>
      </c>
      <c r="F15" s="80">
        <f>SUM(F13:F14)</f>
        <v>1465</v>
      </c>
      <c r="G15" s="80">
        <f>ROUND(H15/F15,1)</f>
        <v>0.2</v>
      </c>
      <c r="H15" s="78">
        <f>SUM(H13:H14)</f>
        <v>285.94000000000051</v>
      </c>
    </row>
    <row r="16" spans="1:8" ht="16.2" thickBot="1">
      <c r="A16" s="64"/>
      <c r="B16" s="61"/>
      <c r="C16" s="60"/>
      <c r="D16" s="60"/>
      <c r="E16" s="60"/>
      <c r="F16" s="60"/>
      <c r="G16" s="60"/>
      <c r="H16" s="98"/>
    </row>
    <row r="17" spans="1:8" ht="16.2" thickTop="1">
      <c r="A17" s="69" t="s">
        <v>185</v>
      </c>
      <c r="B17" s="68"/>
      <c r="C17" s="66"/>
      <c r="D17" s="66"/>
      <c r="E17" s="66"/>
      <c r="F17" s="66"/>
      <c r="G17" s="66"/>
      <c r="H17" s="95"/>
    </row>
    <row r="18" spans="1:8">
      <c r="A18" s="69"/>
      <c r="B18" s="68"/>
      <c r="C18" s="66"/>
      <c r="D18" s="66" t="s">
        <v>186</v>
      </c>
      <c r="E18" s="66" t="s">
        <v>187</v>
      </c>
      <c r="F18" s="66"/>
      <c r="G18" s="66"/>
      <c r="H18" s="95"/>
    </row>
    <row r="19" spans="1:8">
      <c r="A19" s="69"/>
      <c r="B19" s="68"/>
      <c r="C19" s="66"/>
      <c r="D19" s="97">
        <v>0</v>
      </c>
      <c r="E19" s="97">
        <v>0</v>
      </c>
      <c r="F19" s="66"/>
      <c r="G19" s="66"/>
      <c r="H19" s="95"/>
    </row>
    <row r="20" spans="1:8">
      <c r="A20" s="69"/>
      <c r="B20" s="68"/>
      <c r="C20" s="66"/>
      <c r="D20" s="97">
        <v>0</v>
      </c>
      <c r="E20" s="97">
        <v>0</v>
      </c>
      <c r="F20" s="66"/>
      <c r="G20" s="66"/>
      <c r="H20" s="95"/>
    </row>
    <row r="21" spans="1:8" ht="16.2" thickBot="1">
      <c r="A21" s="69"/>
      <c r="B21" s="68"/>
      <c r="C21" s="66"/>
      <c r="D21" s="97">
        <v>0</v>
      </c>
      <c r="E21" s="97">
        <v>0</v>
      </c>
      <c r="F21" s="66"/>
      <c r="G21" s="66"/>
      <c r="H21" s="95"/>
    </row>
    <row r="22" spans="1:8" ht="16.2" thickTop="1">
      <c r="A22" s="73" t="s">
        <v>28</v>
      </c>
      <c r="B22" s="72"/>
      <c r="C22" s="72"/>
      <c r="D22" s="72"/>
      <c r="E22" s="406" t="s">
        <v>11</v>
      </c>
      <c r="F22" s="406"/>
      <c r="G22" s="406" t="s">
        <v>188</v>
      </c>
      <c r="H22" s="407"/>
    </row>
    <row r="23" spans="1:8">
      <c r="A23" s="380"/>
      <c r="B23" s="381"/>
      <c r="C23" s="381"/>
      <c r="D23" s="96" t="s">
        <v>29</v>
      </c>
      <c r="E23" s="96" t="s">
        <v>30</v>
      </c>
      <c r="F23" s="96" t="s">
        <v>15</v>
      </c>
      <c r="G23" s="96" t="s">
        <v>31</v>
      </c>
      <c r="H23" s="95" t="s">
        <v>15</v>
      </c>
    </row>
    <row r="24" spans="1:8">
      <c r="A24" s="380" t="s">
        <v>32</v>
      </c>
      <c r="B24" s="381"/>
      <c r="C24" s="381"/>
      <c r="D24" s="80">
        <f>B15</f>
        <v>2984</v>
      </c>
      <c r="E24" s="80">
        <f>C15</f>
        <v>131.4</v>
      </c>
      <c r="F24" s="80">
        <f>D15</f>
        <v>392082.88</v>
      </c>
      <c r="G24" s="80">
        <f>G15</f>
        <v>0.2</v>
      </c>
      <c r="H24" s="78">
        <f>H15</f>
        <v>285.94000000000051</v>
      </c>
    </row>
    <row r="25" spans="1:8">
      <c r="A25" s="69" t="s">
        <v>189</v>
      </c>
      <c r="B25" s="68"/>
      <c r="C25" s="68"/>
      <c r="D25" s="94">
        <v>0</v>
      </c>
      <c r="E25" s="80">
        <v>114.6</v>
      </c>
      <c r="F25" s="80">
        <f>D25*E25</f>
        <v>0</v>
      </c>
      <c r="G25" s="80">
        <v>0</v>
      </c>
      <c r="H25" s="78">
        <v>0</v>
      </c>
    </row>
    <row r="26" spans="1:8">
      <c r="A26" s="91" t="s">
        <v>190</v>
      </c>
      <c r="B26" s="68"/>
      <c r="C26" s="68"/>
      <c r="D26" s="93"/>
      <c r="E26" s="80"/>
      <c r="F26" s="80"/>
      <c r="G26" s="80"/>
      <c r="H26" s="78"/>
    </row>
    <row r="27" spans="1:8">
      <c r="A27" s="69" t="s">
        <v>191</v>
      </c>
      <c r="B27" s="68"/>
      <c r="C27" s="68"/>
      <c r="D27" s="94">
        <v>0</v>
      </c>
      <c r="E27" s="80">
        <v>192</v>
      </c>
      <c r="F27" s="80">
        <f>D27*E27</f>
        <v>0</v>
      </c>
      <c r="G27" s="80">
        <v>0</v>
      </c>
      <c r="H27" s="78">
        <v>0</v>
      </c>
    </row>
    <row r="28" spans="1:8">
      <c r="A28" s="91" t="s">
        <v>216</v>
      </c>
      <c r="B28" s="68"/>
      <c r="C28" s="68"/>
      <c r="D28" s="93"/>
      <c r="E28" s="80"/>
      <c r="F28" s="80"/>
      <c r="G28" s="80"/>
      <c r="H28" s="78"/>
    </row>
    <row r="29" spans="1:8">
      <c r="A29" s="69" t="s">
        <v>192</v>
      </c>
      <c r="B29" s="68"/>
      <c r="C29" s="68"/>
      <c r="D29" s="94">
        <v>0</v>
      </c>
      <c r="E29" s="80">
        <v>121</v>
      </c>
      <c r="F29" s="80">
        <f>D29*E29</f>
        <v>0</v>
      </c>
      <c r="G29" s="80">
        <v>0</v>
      </c>
      <c r="H29" s="78">
        <v>0</v>
      </c>
    </row>
    <row r="30" spans="1:8">
      <c r="A30" s="91" t="s">
        <v>193</v>
      </c>
      <c r="B30" s="68"/>
      <c r="C30" s="68"/>
      <c r="D30" s="93"/>
      <c r="E30" s="80"/>
      <c r="F30" s="80"/>
      <c r="G30" s="80"/>
      <c r="H30" s="78"/>
    </row>
    <row r="31" spans="1:8">
      <c r="A31" s="69" t="s">
        <v>194</v>
      </c>
      <c r="B31" s="68"/>
      <c r="C31" s="68"/>
      <c r="D31" s="94">
        <v>0</v>
      </c>
      <c r="E31" s="80">
        <v>379.1</v>
      </c>
      <c r="F31" s="80">
        <f>D31*E31</f>
        <v>0</v>
      </c>
      <c r="G31" s="80">
        <v>0</v>
      </c>
      <c r="H31" s="78">
        <v>0</v>
      </c>
    </row>
    <row r="32" spans="1:8">
      <c r="A32" s="91" t="s">
        <v>195</v>
      </c>
      <c r="B32" s="68"/>
      <c r="C32" s="68"/>
      <c r="D32" s="93"/>
      <c r="E32" s="80"/>
      <c r="F32" s="80"/>
      <c r="G32" s="80"/>
      <c r="H32" s="78"/>
    </row>
    <row r="33" spans="1:8">
      <c r="A33" s="69" t="s">
        <v>196</v>
      </c>
      <c r="B33" s="68"/>
      <c r="C33" s="68"/>
      <c r="D33" s="94">
        <v>0</v>
      </c>
      <c r="E33" s="80">
        <v>99</v>
      </c>
      <c r="F33" s="80">
        <f>D33*E33</f>
        <v>0</v>
      </c>
      <c r="G33" s="94">
        <v>0</v>
      </c>
      <c r="H33" s="78">
        <f>D33*G33</f>
        <v>0</v>
      </c>
    </row>
    <row r="34" spans="1:8">
      <c r="A34" s="91" t="s">
        <v>197</v>
      </c>
      <c r="B34" s="68"/>
      <c r="C34" s="68"/>
      <c r="D34" s="93"/>
      <c r="E34" s="80"/>
      <c r="F34" s="80"/>
      <c r="G34" s="80" t="s">
        <v>198</v>
      </c>
      <c r="H34" s="78"/>
    </row>
    <row r="35" spans="1:8">
      <c r="A35" s="69" t="s">
        <v>217</v>
      </c>
      <c r="B35" s="68"/>
      <c r="C35" s="68"/>
      <c r="D35" s="94">
        <v>-4.5</v>
      </c>
      <c r="E35" s="80">
        <v>110.6</v>
      </c>
      <c r="F35" s="80">
        <f>D35*E35</f>
        <v>-497.7</v>
      </c>
      <c r="G35" s="80">
        <v>0</v>
      </c>
      <c r="H35" s="78">
        <f>G35*D35</f>
        <v>0</v>
      </c>
    </row>
    <row r="36" spans="1:8">
      <c r="A36" s="91" t="s">
        <v>199</v>
      </c>
      <c r="B36" s="68"/>
      <c r="C36" s="68"/>
      <c r="D36" s="93"/>
      <c r="E36" s="80"/>
      <c r="F36" s="80"/>
      <c r="G36" s="80"/>
      <c r="H36" s="78"/>
    </row>
    <row r="37" spans="1:8">
      <c r="A37" s="69" t="s">
        <v>218</v>
      </c>
      <c r="B37" s="68"/>
      <c r="C37" s="68"/>
      <c r="D37" s="94">
        <v>0</v>
      </c>
      <c r="E37" s="80">
        <v>205</v>
      </c>
      <c r="F37" s="80">
        <f>D37*E37</f>
        <v>0</v>
      </c>
      <c r="G37" s="58">
        <v>0</v>
      </c>
      <c r="H37" s="78">
        <f>G33*D37</f>
        <v>0</v>
      </c>
    </row>
    <row r="38" spans="1:8">
      <c r="A38" s="91" t="s">
        <v>200</v>
      </c>
      <c r="B38" s="68"/>
      <c r="C38" s="68"/>
      <c r="D38" s="93"/>
      <c r="E38" s="80"/>
      <c r="F38" s="80"/>
      <c r="G38" s="80"/>
      <c r="H38" s="78"/>
    </row>
    <row r="39" spans="1:8">
      <c r="A39" s="69" t="s">
        <v>219</v>
      </c>
      <c r="B39" s="68"/>
      <c r="C39" s="68"/>
      <c r="D39" s="94">
        <v>0</v>
      </c>
      <c r="E39" s="94">
        <v>0</v>
      </c>
      <c r="F39" s="80">
        <f>D39*E39</f>
        <v>0</v>
      </c>
      <c r="G39" s="94">
        <v>0</v>
      </c>
      <c r="H39" s="78">
        <f>D39*G39</f>
        <v>0</v>
      </c>
    </row>
    <row r="40" spans="1:8">
      <c r="A40" s="91" t="s">
        <v>201</v>
      </c>
      <c r="B40" s="68"/>
      <c r="C40" s="68"/>
      <c r="D40" s="93"/>
      <c r="E40" s="80"/>
      <c r="F40" s="80"/>
      <c r="G40" s="80"/>
      <c r="H40" s="78"/>
    </row>
    <row r="41" spans="1:8">
      <c r="A41" s="69" t="s">
        <v>220</v>
      </c>
      <c r="B41" s="68"/>
      <c r="C41" s="68"/>
      <c r="D41" s="94">
        <v>0</v>
      </c>
      <c r="E41" s="94">
        <v>0</v>
      </c>
      <c r="F41" s="80">
        <f>D41*E41</f>
        <v>0</v>
      </c>
      <c r="G41" s="80">
        <v>0</v>
      </c>
      <c r="H41" s="78">
        <f>D41*G41</f>
        <v>0</v>
      </c>
    </row>
    <row r="42" spans="1:8" ht="16.2" thickBot="1">
      <c r="A42" s="91" t="s">
        <v>202</v>
      </c>
      <c r="B42" s="68"/>
      <c r="C42" s="68"/>
      <c r="D42" s="93"/>
      <c r="E42" s="93"/>
      <c r="F42" s="80"/>
      <c r="G42" s="80"/>
      <c r="H42" s="78"/>
    </row>
    <row r="43" spans="1:8" ht="16.2" thickTop="1">
      <c r="A43" s="73" t="s">
        <v>203</v>
      </c>
      <c r="B43" s="72"/>
      <c r="C43" s="72"/>
      <c r="D43" s="92"/>
      <c r="E43" s="92"/>
      <c r="F43" s="71"/>
      <c r="G43" s="71"/>
      <c r="H43" s="70"/>
    </row>
    <row r="44" spans="1:8">
      <c r="A44" s="69" t="s">
        <v>204</v>
      </c>
      <c r="B44" s="68"/>
      <c r="C44" s="68"/>
      <c r="D44" s="89">
        <v>8</v>
      </c>
      <c r="E44" s="89">
        <v>0</v>
      </c>
      <c r="F44" s="79">
        <f>D44*E44</f>
        <v>0</v>
      </c>
      <c r="G44" s="89">
        <v>15.6</v>
      </c>
      <c r="H44" s="78">
        <f>D44*G44</f>
        <v>124.8</v>
      </c>
    </row>
    <row r="45" spans="1:8">
      <c r="A45" s="91" t="s">
        <v>221</v>
      </c>
      <c r="B45" s="68"/>
      <c r="C45" s="68"/>
      <c r="D45" s="90"/>
      <c r="E45" s="90"/>
      <c r="F45" s="79"/>
      <c r="G45" s="79"/>
      <c r="H45" s="78"/>
    </row>
    <row r="46" spans="1:8">
      <c r="A46" s="69" t="s">
        <v>204</v>
      </c>
      <c r="B46" s="68"/>
      <c r="C46" s="68"/>
      <c r="D46" s="89">
        <v>0</v>
      </c>
      <c r="E46" s="89">
        <v>0</v>
      </c>
      <c r="F46" s="79">
        <f>D46*E46</f>
        <v>0</v>
      </c>
      <c r="G46" s="89">
        <v>0</v>
      </c>
      <c r="H46" s="78">
        <f>D46*G46</f>
        <v>0</v>
      </c>
    </row>
    <row r="47" spans="1:8">
      <c r="A47" s="91" t="s">
        <v>221</v>
      </c>
      <c r="B47" s="68"/>
      <c r="C47" s="68"/>
      <c r="D47" s="90"/>
      <c r="E47" s="90"/>
      <c r="F47" s="79"/>
      <c r="G47" s="79"/>
      <c r="H47" s="78"/>
    </row>
    <row r="48" spans="1:8">
      <c r="A48" s="69" t="s">
        <v>204</v>
      </c>
      <c r="B48" s="68"/>
      <c r="C48" s="68"/>
      <c r="D48" s="89">
        <v>0</v>
      </c>
      <c r="E48" s="89">
        <v>0</v>
      </c>
      <c r="F48" s="79">
        <f>D48*E48</f>
        <v>0</v>
      </c>
      <c r="G48" s="89">
        <v>0</v>
      </c>
      <c r="H48" s="78">
        <f>D48*G48</f>
        <v>0</v>
      </c>
    </row>
    <row r="49" spans="1:8" ht="16.2" thickBot="1">
      <c r="A49" s="88" t="s">
        <v>221</v>
      </c>
      <c r="B49" s="61"/>
      <c r="C49" s="61"/>
      <c r="D49" s="87"/>
      <c r="E49" s="87"/>
      <c r="F49" s="75"/>
      <c r="G49" s="75"/>
      <c r="H49" s="74"/>
    </row>
    <row r="50" spans="1:8" ht="16.8" thickTop="1" thickBot="1">
      <c r="A50" s="382" t="s">
        <v>33</v>
      </c>
      <c r="B50" s="383"/>
      <c r="C50" s="383"/>
      <c r="D50" s="75">
        <f>D24+D25+D27+D29+D31+D33+D37+D41+D44+D46+D48+D39+D35</f>
        <v>2987.5</v>
      </c>
      <c r="E50" s="75">
        <f>ROUND(F50/D50,1)</f>
        <v>131.1</v>
      </c>
      <c r="F50" s="75">
        <f>F24+F25+F27+F29+F31+F33+F37+F41+F44+F46+F48+F35+F39</f>
        <v>391585.18</v>
      </c>
      <c r="G50" s="75">
        <f>G24+G25+G27+G29+G31+G33+G37+G41+G44+G46+G48+G35+G39</f>
        <v>15.799999999999999</v>
      </c>
      <c r="H50" s="74">
        <f>H24+H25+H27+H29+H31+H33+H37+H41+H44+H46+H48+H35+H39</f>
        <v>410.74000000000052</v>
      </c>
    </row>
    <row r="51" spans="1:8" ht="16.2" thickTop="1">
      <c r="A51" s="384" t="s">
        <v>34</v>
      </c>
      <c r="B51" s="385"/>
      <c r="C51" s="72"/>
      <c r="D51" s="71">
        <f>D50</f>
        <v>2987.5</v>
      </c>
      <c r="E51" s="71">
        <f>E50</f>
        <v>131.1</v>
      </c>
      <c r="F51" s="71">
        <f>F50</f>
        <v>391585.18</v>
      </c>
      <c r="G51" s="71">
        <f>G50</f>
        <v>15.799999999999999</v>
      </c>
      <c r="H51" s="70">
        <f>H50</f>
        <v>410.74000000000052</v>
      </c>
    </row>
    <row r="52" spans="1:8">
      <c r="A52" s="386" t="s">
        <v>97</v>
      </c>
      <c r="B52" s="387"/>
      <c r="C52" s="68"/>
      <c r="D52" s="79">
        <v>170</v>
      </c>
      <c r="E52" s="79">
        <v>65</v>
      </c>
      <c r="F52" s="80">
        <f t="shared" ref="F52:F57" si="0">D52*E52</f>
        <v>11050</v>
      </c>
      <c r="G52" s="79">
        <v>14</v>
      </c>
      <c r="H52" s="78">
        <f>D52*G52</f>
        <v>2380</v>
      </c>
    </row>
    <row r="53" spans="1:8">
      <c r="A53" s="82" t="s">
        <v>205</v>
      </c>
      <c r="B53" s="81"/>
      <c r="C53" s="68"/>
      <c r="D53" s="79">
        <v>170</v>
      </c>
      <c r="E53" s="79">
        <v>65</v>
      </c>
      <c r="F53" s="80">
        <f t="shared" si="0"/>
        <v>11050</v>
      </c>
      <c r="G53" s="79">
        <v>-11</v>
      </c>
      <c r="H53" s="78">
        <f>D53*G53</f>
        <v>-1870</v>
      </c>
    </row>
    <row r="54" spans="1:8">
      <c r="A54" s="386" t="s">
        <v>206</v>
      </c>
      <c r="B54" s="387"/>
      <c r="C54" s="68"/>
      <c r="D54" s="79">
        <v>340</v>
      </c>
      <c r="E54" s="79">
        <v>91</v>
      </c>
      <c r="F54" s="80">
        <f t="shared" si="0"/>
        <v>30940</v>
      </c>
      <c r="G54" s="79">
        <v>0</v>
      </c>
      <c r="H54" s="78">
        <v>0</v>
      </c>
    </row>
    <row r="55" spans="1:8">
      <c r="A55" s="82" t="s">
        <v>207</v>
      </c>
      <c r="B55" s="81"/>
      <c r="C55" s="68"/>
      <c r="D55" s="79">
        <v>340</v>
      </c>
      <c r="E55" s="79">
        <v>129</v>
      </c>
      <c r="F55" s="80">
        <f t="shared" si="0"/>
        <v>43860</v>
      </c>
      <c r="G55" s="79">
        <v>0</v>
      </c>
      <c r="H55" s="78">
        <v>0</v>
      </c>
    </row>
    <row r="56" spans="1:8">
      <c r="A56" s="386" t="s">
        <v>208</v>
      </c>
      <c r="B56" s="387"/>
      <c r="C56" s="68"/>
      <c r="D56" s="79">
        <v>508.6</v>
      </c>
      <c r="E56" s="79">
        <v>116</v>
      </c>
      <c r="F56" s="80">
        <f t="shared" si="0"/>
        <v>58997.600000000006</v>
      </c>
      <c r="G56" s="79">
        <v>0</v>
      </c>
      <c r="H56" s="78">
        <v>0</v>
      </c>
    </row>
    <row r="57" spans="1:8">
      <c r="A57" s="386" t="s">
        <v>58</v>
      </c>
      <c r="B57" s="387"/>
      <c r="C57" s="68"/>
      <c r="D57" s="79">
        <v>13</v>
      </c>
      <c r="E57" s="79">
        <v>205</v>
      </c>
      <c r="F57" s="80">
        <f t="shared" si="0"/>
        <v>2665</v>
      </c>
      <c r="G57" s="79">
        <v>0</v>
      </c>
      <c r="H57" s="78">
        <v>0</v>
      </c>
    </row>
    <row r="58" spans="1:8">
      <c r="A58" s="86"/>
      <c r="B58" s="81"/>
      <c r="C58" s="68"/>
      <c r="D58" s="85" t="s">
        <v>209</v>
      </c>
      <c r="E58" s="79"/>
      <c r="F58" s="80"/>
      <c r="G58" s="79"/>
      <c r="H58" s="78"/>
    </row>
    <row r="59" spans="1:8" ht="16.2" thickBot="1">
      <c r="A59" s="382" t="s">
        <v>35</v>
      </c>
      <c r="B59" s="383"/>
      <c r="C59" s="61"/>
      <c r="D59" s="75">
        <f>D51+D52+D53+D54+D55+D56+D57</f>
        <v>4529.1000000000004</v>
      </c>
      <c r="E59" s="75">
        <f>ROUND(F59/D59,1)</f>
        <v>121.5</v>
      </c>
      <c r="F59" s="75">
        <f>F51+F52+F53+F54+F55+F56+F57</f>
        <v>550147.78</v>
      </c>
      <c r="G59" s="75">
        <f>ROUND(H59/D59,1)</f>
        <v>0.2</v>
      </c>
      <c r="H59" s="74">
        <f>SUM(H51:H57)</f>
        <v>920.74000000000069</v>
      </c>
    </row>
    <row r="60" spans="1:8" ht="16.2" thickTop="1">
      <c r="A60" s="384" t="s">
        <v>34</v>
      </c>
      <c r="B60" s="385"/>
      <c r="C60" s="72"/>
      <c r="D60" s="71">
        <f>D50</f>
        <v>2987.5</v>
      </c>
      <c r="E60" s="71">
        <f>E50</f>
        <v>131.1</v>
      </c>
      <c r="F60" s="71">
        <f>F50</f>
        <v>391585.18</v>
      </c>
      <c r="G60" s="71">
        <f>G50</f>
        <v>15.799999999999999</v>
      </c>
      <c r="H60" s="70">
        <f>H50</f>
        <v>410.74000000000052</v>
      </c>
    </row>
    <row r="61" spans="1:8">
      <c r="A61" s="82" t="s">
        <v>59</v>
      </c>
      <c r="B61" s="84"/>
      <c r="C61" s="68"/>
      <c r="D61" s="79">
        <v>170</v>
      </c>
      <c r="E61" s="79">
        <v>65</v>
      </c>
      <c r="F61" s="80">
        <f>D61*E61</f>
        <v>11050</v>
      </c>
      <c r="G61" s="79">
        <v>14</v>
      </c>
      <c r="H61" s="78">
        <v>2380</v>
      </c>
    </row>
    <row r="62" spans="1:8">
      <c r="A62" s="69" t="s">
        <v>210</v>
      </c>
      <c r="B62" s="81"/>
      <c r="C62" s="83"/>
      <c r="D62" s="79">
        <v>193.1</v>
      </c>
      <c r="E62" s="79">
        <v>137</v>
      </c>
      <c r="F62" s="80">
        <f>D62*E62</f>
        <v>26454.7</v>
      </c>
      <c r="G62" s="79">
        <v>0</v>
      </c>
      <c r="H62" s="78">
        <v>0</v>
      </c>
    </row>
    <row r="63" spans="1:8">
      <c r="A63" s="386" t="s">
        <v>211</v>
      </c>
      <c r="B63" s="387"/>
      <c r="C63" s="68"/>
      <c r="D63" s="79">
        <v>340</v>
      </c>
      <c r="E63" s="79">
        <v>129</v>
      </c>
      <c r="F63" s="80">
        <f>D63*E63</f>
        <v>43860</v>
      </c>
      <c r="G63" s="79">
        <v>0</v>
      </c>
      <c r="H63" s="78">
        <v>0</v>
      </c>
    </row>
    <row r="64" spans="1:8">
      <c r="A64" s="386" t="s">
        <v>58</v>
      </c>
      <c r="B64" s="387"/>
      <c r="C64" s="68"/>
      <c r="D64" s="79">
        <v>13</v>
      </c>
      <c r="E64" s="79">
        <v>205</v>
      </c>
      <c r="F64" s="80">
        <f>D64*E64</f>
        <v>2665</v>
      </c>
      <c r="G64" s="79">
        <v>0</v>
      </c>
      <c r="H64" s="78">
        <v>0</v>
      </c>
    </row>
    <row r="65" spans="1:42" ht="16.2" thickBot="1">
      <c r="A65" s="388" t="s">
        <v>36</v>
      </c>
      <c r="B65" s="389"/>
      <c r="C65" s="61"/>
      <c r="D65" s="75">
        <f>D60+D61+D62+D63+D64</f>
        <v>3703.6</v>
      </c>
      <c r="E65" s="75">
        <f>ROUND(F65/D65,1)</f>
        <v>128.4</v>
      </c>
      <c r="F65" s="75">
        <f>F60+F61+F62+F63+F64</f>
        <v>475614.88</v>
      </c>
      <c r="G65" s="75">
        <f>ROUND(H65/D65,1)</f>
        <v>0.8</v>
      </c>
      <c r="H65" s="74">
        <f>SUM(H60:H64)</f>
        <v>2790.7400000000007</v>
      </c>
    </row>
    <row r="66" spans="1:42" ht="16.2" thickTop="1">
      <c r="A66" s="380" t="s">
        <v>60</v>
      </c>
      <c r="B66" s="381"/>
      <c r="C66" s="68"/>
      <c r="D66" s="79"/>
      <c r="E66" s="68"/>
      <c r="F66" s="79"/>
      <c r="G66" s="79"/>
      <c r="H66" s="78"/>
    </row>
    <row r="67" spans="1:42">
      <c r="A67" s="380" t="s">
        <v>61</v>
      </c>
      <c r="B67" s="381"/>
      <c r="C67" s="381"/>
      <c r="D67" s="77">
        <f>D50</f>
        <v>2987.5</v>
      </c>
      <c r="E67" s="77">
        <f>E50</f>
        <v>131.1</v>
      </c>
      <c r="F67" s="77">
        <f>F50</f>
        <v>391585.18</v>
      </c>
      <c r="G67" s="77">
        <f>G50</f>
        <v>15.799999999999999</v>
      </c>
      <c r="H67" s="76">
        <f>H50</f>
        <v>410.74000000000052</v>
      </c>
    </row>
    <row r="68" spans="1:42" ht="16.2" thickBot="1">
      <c r="A68" s="382"/>
      <c r="B68" s="383"/>
      <c r="C68" s="61"/>
      <c r="D68" s="75"/>
      <c r="E68" s="75"/>
      <c r="F68" s="75"/>
      <c r="G68" s="75"/>
      <c r="H68" s="74"/>
    </row>
    <row r="69" spans="1:42" ht="16.2" thickTop="1">
      <c r="A69" s="73" t="s">
        <v>212</v>
      </c>
      <c r="B69" s="72"/>
      <c r="C69" s="391" t="s">
        <v>428</v>
      </c>
      <c r="D69" s="392"/>
      <c r="E69" s="71"/>
      <c r="F69" s="71"/>
      <c r="G69" s="71"/>
      <c r="H69" s="70"/>
    </row>
    <row r="70" spans="1:42">
      <c r="A70" s="380" t="s">
        <v>37</v>
      </c>
      <c r="B70" s="381"/>
      <c r="C70" s="393" t="s">
        <v>427</v>
      </c>
      <c r="D70" s="393"/>
      <c r="E70" s="67"/>
      <c r="F70" s="394" t="s">
        <v>213</v>
      </c>
      <c r="G70" s="394"/>
      <c r="H70" s="65" t="s">
        <v>324</v>
      </c>
    </row>
    <row r="71" spans="1:42" ht="16.2" thickBot="1">
      <c r="A71" s="64" t="s">
        <v>214</v>
      </c>
      <c r="B71" s="63" t="s">
        <v>277</v>
      </c>
      <c r="C71" s="61" t="s">
        <v>215</v>
      </c>
      <c r="D71" s="62">
        <v>42154</v>
      </c>
      <c r="E71" s="61"/>
      <c r="F71" s="390"/>
      <c r="G71" s="390"/>
      <c r="H71" s="59"/>
    </row>
    <row r="72" spans="1:42" ht="16.2" thickTop="1"/>
    <row r="73" spans="1:42">
      <c r="AK73" s="54"/>
      <c r="AL73" s="54"/>
      <c r="AM73" s="54"/>
      <c r="AN73" s="54"/>
      <c r="AO73" s="54"/>
      <c r="AP73" s="54"/>
    </row>
    <row r="74" spans="1:42">
      <c r="AK74" s="54"/>
      <c r="AL74" s="54"/>
      <c r="AM74" s="54"/>
      <c r="AN74" s="54"/>
      <c r="AO74" s="54"/>
      <c r="AP74" s="54"/>
    </row>
    <row r="75" spans="1:42">
      <c r="AK75" s="54"/>
      <c r="AL75" s="54"/>
      <c r="AM75" s="54"/>
      <c r="AN75" s="54"/>
      <c r="AO75" s="54"/>
      <c r="AP75" s="54"/>
    </row>
    <row r="76" spans="1:42">
      <c r="AK76" s="54"/>
      <c r="AL76" s="54"/>
      <c r="AM76" s="54"/>
      <c r="AN76" s="54"/>
      <c r="AO76" s="54"/>
      <c r="AP76" s="54"/>
    </row>
    <row r="77" spans="1:42">
      <c r="AK77" s="54"/>
      <c r="AL77" s="54"/>
      <c r="AM77" s="54"/>
      <c r="AN77" s="54"/>
      <c r="AO77" s="54"/>
      <c r="AP77" s="54"/>
    </row>
    <row r="78" spans="1:42">
      <c r="AK78" s="54"/>
      <c r="AL78" s="54"/>
      <c r="AM78" s="54"/>
      <c r="AN78" s="54"/>
      <c r="AO78" s="54"/>
      <c r="AP78" s="54"/>
    </row>
    <row r="79" spans="1:42">
      <c r="AK79" s="54"/>
      <c r="AL79" s="54"/>
      <c r="AM79" s="54"/>
      <c r="AN79" s="54"/>
      <c r="AO79" s="54"/>
      <c r="AP79" s="54"/>
    </row>
    <row r="80" spans="1:42">
      <c r="AK80" s="54"/>
      <c r="AL80" s="54"/>
      <c r="AM80" s="54"/>
      <c r="AN80" s="54"/>
      <c r="AO80" s="54"/>
      <c r="AP80" s="54"/>
    </row>
    <row r="81" spans="37:42">
      <c r="AK81" s="54"/>
      <c r="AL81" s="54"/>
      <c r="AM81" s="54"/>
      <c r="AN81" s="54"/>
      <c r="AO81" s="54"/>
      <c r="AP81" s="54"/>
    </row>
  </sheetData>
  <sheetProtection selectLockedCells="1"/>
  <customSheetViews>
    <customSheetView guid="{AB24A90F-DAE4-4688-BD0F-CBEAC2613C33}" scale="87" colorId="22" fitToPage="1" topLeftCell="A13">
      <selection activeCell="F8" sqref="F8"/>
      <pageMargins left="0.5" right="0.5" top="0.5" bottom="0.66700000000000004" header="0.5" footer="0.5"/>
      <printOptions horizontalCentered="1"/>
      <pageSetup scale="46" orientation="landscape" r:id="rId1"/>
      <headerFooter alignWithMargins="0"/>
    </customSheetView>
    <customSheetView guid="{0A8EFBF8-3EE3-472E-A278-43B63E23419B}" scale="87" colorId="22" fitToPage="1" topLeftCell="A13">
      <selection activeCell="F8" sqref="F8"/>
      <pageMargins left="0.5" right="0.5" top="0.5" bottom="0.66700000000000004" header="0.5" footer="0.5"/>
      <printOptions horizontalCentered="1"/>
      <pageSetup scale="46" orientation="landscape" r:id="rId2"/>
      <headerFooter alignWithMargins="0"/>
    </customSheetView>
  </customSheetViews>
  <mergeCells count="29">
    <mergeCell ref="A57:B57"/>
    <mergeCell ref="A24:C24"/>
    <mergeCell ref="A50:C50"/>
    <mergeCell ref="A51:B51"/>
    <mergeCell ref="A1:H1"/>
    <mergeCell ref="A2:H2"/>
    <mergeCell ref="A3:H3"/>
    <mergeCell ref="A5:D5"/>
    <mergeCell ref="A6:C6"/>
    <mergeCell ref="A9:C9"/>
    <mergeCell ref="E22:F22"/>
    <mergeCell ref="G22:H22"/>
    <mergeCell ref="A23:C23"/>
    <mergeCell ref="A52:B52"/>
    <mergeCell ref="A54:B54"/>
    <mergeCell ref="A56:B56"/>
    <mergeCell ref="F71:G71"/>
    <mergeCell ref="C69:D69"/>
    <mergeCell ref="A70:B70"/>
    <mergeCell ref="C70:D70"/>
    <mergeCell ref="F70:G70"/>
    <mergeCell ref="A66:B66"/>
    <mergeCell ref="A67:C67"/>
    <mergeCell ref="A68:B68"/>
    <mergeCell ref="A59:B59"/>
    <mergeCell ref="A60:B60"/>
    <mergeCell ref="A63:B63"/>
    <mergeCell ref="A64:B64"/>
    <mergeCell ref="A65:B65"/>
  </mergeCells>
  <phoneticPr fontId="30" type="noConversion"/>
  <printOptions horizontalCentered="1"/>
  <pageMargins left="0.25" right="0.25" top="0.75" bottom="0.75" header="0.3" footer="0.3"/>
  <pageSetup scale="60" fitToWidth="0" orientation="portrait" r:id="rId3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transitionEvaluation="1"/>
  <dimension ref="A1:H38"/>
  <sheetViews>
    <sheetView defaultGridColor="0" topLeftCell="A4" colorId="22" zoomScaleNormal="100" workbookViewId="0">
      <selection activeCell="O15" sqref="O15"/>
    </sheetView>
  </sheetViews>
  <sheetFormatPr defaultColWidth="9.81640625" defaultRowHeight="15"/>
  <cols>
    <col min="6" max="6" width="10.81640625" customWidth="1"/>
  </cols>
  <sheetData>
    <row r="1" spans="1:8" ht="16.2" thickBot="1">
      <c r="A1" s="1"/>
      <c r="B1" s="1"/>
      <c r="C1" s="1"/>
      <c r="D1" s="1"/>
      <c r="E1" s="1"/>
      <c r="F1" s="1"/>
      <c r="G1" s="1"/>
      <c r="H1" s="1"/>
    </row>
    <row r="2" spans="1:8" ht="21" thickTop="1">
      <c r="A2" s="1"/>
      <c r="B2" s="414" t="s">
        <v>321</v>
      </c>
      <c r="C2" s="415"/>
      <c r="D2" s="415"/>
      <c r="E2" s="415"/>
      <c r="F2" s="415"/>
      <c r="G2" s="415"/>
      <c r="H2" s="416"/>
    </row>
    <row r="3" spans="1:8" ht="20.399999999999999">
      <c r="A3" s="1"/>
      <c r="B3" s="417" t="s">
        <v>173</v>
      </c>
      <c r="C3" s="418"/>
      <c r="D3" s="418"/>
      <c r="E3" s="418"/>
      <c r="F3" s="418"/>
      <c r="G3" s="418"/>
      <c r="H3" s="419"/>
    </row>
    <row r="4" spans="1:8" ht="21" thickBot="1">
      <c r="A4" s="1"/>
      <c r="B4" s="420" t="s">
        <v>83</v>
      </c>
      <c r="C4" s="421"/>
      <c r="D4" s="421"/>
      <c r="E4" s="421"/>
      <c r="F4" s="421"/>
      <c r="G4" s="421"/>
      <c r="H4" s="422"/>
    </row>
    <row r="5" spans="1:8" ht="16.2" thickTop="1">
      <c r="A5" s="1"/>
      <c r="B5" s="167" t="s">
        <v>84</v>
      </c>
      <c r="C5" s="168"/>
      <c r="D5" s="168" t="s">
        <v>85</v>
      </c>
      <c r="E5" s="168"/>
      <c r="F5" s="168" t="s">
        <v>12</v>
      </c>
      <c r="G5" s="168"/>
      <c r="H5" s="169" t="s">
        <v>72</v>
      </c>
    </row>
    <row r="6" spans="1:8" ht="15.6">
      <c r="A6" s="1"/>
      <c r="B6" s="170" t="s">
        <v>65</v>
      </c>
      <c r="C6" s="171"/>
      <c r="D6" s="171" t="s">
        <v>65</v>
      </c>
      <c r="E6" s="171"/>
      <c r="F6" s="171" t="s">
        <v>72</v>
      </c>
      <c r="G6" s="53"/>
      <c r="H6" s="172" t="s">
        <v>86</v>
      </c>
    </row>
    <row r="7" spans="1:8" ht="16.2" thickBot="1">
      <c r="A7" s="1"/>
      <c r="B7" s="173" t="str">
        <f>Reweigh!B4</f>
        <v>N308MH</v>
      </c>
      <c r="C7" s="174"/>
      <c r="D7" s="175">
        <f>Reweigh!E4</f>
        <v>53647</v>
      </c>
      <c r="E7" s="174"/>
      <c r="F7" s="176">
        <f>Reweigh!G4</f>
        <v>41913</v>
      </c>
      <c r="G7" s="174" t="s">
        <v>0</v>
      </c>
      <c r="H7" s="177" t="str">
        <f>Reweigh!C69</f>
        <v>Jackson C</v>
      </c>
    </row>
    <row r="8" spans="1:8" ht="17.399999999999999" thickTop="1" thickBot="1">
      <c r="A8" s="1"/>
      <c r="B8" s="423" t="s">
        <v>87</v>
      </c>
      <c r="C8" s="424"/>
      <c r="D8" s="178"/>
      <c r="E8" s="178"/>
      <c r="F8" s="179" t="s">
        <v>13</v>
      </c>
      <c r="G8" s="179" t="s">
        <v>88</v>
      </c>
      <c r="H8" s="180" t="s">
        <v>89</v>
      </c>
    </row>
    <row r="9" spans="1:8" ht="16.2" thickTop="1">
      <c r="A9" s="1"/>
      <c r="B9" s="425" t="s">
        <v>90</v>
      </c>
      <c r="C9" s="426"/>
      <c r="D9" s="426"/>
      <c r="E9" s="427"/>
      <c r="F9" s="181" t="s">
        <v>124</v>
      </c>
      <c r="G9" s="181" t="s">
        <v>124</v>
      </c>
      <c r="H9" s="182" t="s">
        <v>124</v>
      </c>
    </row>
    <row r="10" spans="1:8" ht="15.6">
      <c r="A10" s="1"/>
      <c r="B10" s="408" t="s">
        <v>73</v>
      </c>
      <c r="C10" s="409"/>
      <c r="D10" s="409"/>
      <c r="E10" s="410"/>
      <c r="F10" s="183">
        <v>1.4</v>
      </c>
      <c r="G10" s="183">
        <v>37</v>
      </c>
      <c r="H10" s="184">
        <v>11.3</v>
      </c>
    </row>
    <row r="11" spans="1:8" ht="15.6">
      <c r="A11" s="1"/>
      <c r="B11" s="408" t="s">
        <v>74</v>
      </c>
      <c r="C11" s="409"/>
      <c r="D11" s="409"/>
      <c r="E11" s="410"/>
      <c r="F11" s="183">
        <v>0.9</v>
      </c>
      <c r="G11" s="183">
        <v>38</v>
      </c>
      <c r="H11" s="184">
        <v>4.3</v>
      </c>
    </row>
    <row r="12" spans="1:8" ht="15.6">
      <c r="A12" s="1"/>
      <c r="B12" s="408" t="s">
        <v>91</v>
      </c>
      <c r="C12" s="409"/>
      <c r="D12" s="409"/>
      <c r="E12" s="410"/>
      <c r="F12" s="183">
        <v>0.9</v>
      </c>
      <c r="G12" s="183">
        <v>37.1</v>
      </c>
      <c r="H12" s="184">
        <v>1.3</v>
      </c>
    </row>
    <row r="13" spans="1:8" ht="15.6">
      <c r="A13" s="1"/>
      <c r="B13" s="408" t="s">
        <v>76</v>
      </c>
      <c r="C13" s="409"/>
      <c r="D13" s="409"/>
      <c r="E13" s="410"/>
      <c r="F13" s="183">
        <v>0.9</v>
      </c>
      <c r="G13" s="183">
        <v>37.4</v>
      </c>
      <c r="H13" s="184">
        <v>1.3</v>
      </c>
    </row>
    <row r="14" spans="1:8" ht="15.6">
      <c r="A14" s="1"/>
      <c r="B14" s="408" t="s">
        <v>79</v>
      </c>
      <c r="C14" s="409"/>
      <c r="D14" s="409"/>
      <c r="E14" s="410"/>
      <c r="F14" s="183">
        <v>0.9</v>
      </c>
      <c r="G14" s="183">
        <v>38</v>
      </c>
      <c r="H14" s="184">
        <v>1.3</v>
      </c>
    </row>
    <row r="15" spans="1:8" ht="15.6">
      <c r="A15" s="1"/>
      <c r="B15" s="408" t="s">
        <v>80</v>
      </c>
      <c r="C15" s="409"/>
      <c r="D15" s="409"/>
      <c r="E15" s="410"/>
      <c r="F15" s="183">
        <v>0.9</v>
      </c>
      <c r="G15" s="183">
        <v>39.700000000000003</v>
      </c>
      <c r="H15" s="184">
        <v>1.2</v>
      </c>
    </row>
    <row r="16" spans="1:8" ht="15.6">
      <c r="A16" s="1"/>
      <c r="B16" s="408" t="s">
        <v>92</v>
      </c>
      <c r="C16" s="409"/>
      <c r="D16" s="409"/>
      <c r="E16" s="410"/>
      <c r="F16" s="183">
        <v>0.9</v>
      </c>
      <c r="G16" s="183">
        <v>37.6</v>
      </c>
      <c r="H16" s="184">
        <v>-1.3</v>
      </c>
    </row>
    <row r="17" spans="1:8" ht="15.6">
      <c r="A17" s="1"/>
      <c r="B17" s="408" t="s">
        <v>78</v>
      </c>
      <c r="C17" s="409"/>
      <c r="D17" s="409"/>
      <c r="E17" s="410"/>
      <c r="F17" s="183">
        <v>0.9</v>
      </c>
      <c r="G17" s="183">
        <v>37.4</v>
      </c>
      <c r="H17" s="184">
        <v>-1.3</v>
      </c>
    </row>
    <row r="18" spans="1:8" ht="15.6">
      <c r="A18" s="1"/>
      <c r="B18" s="408" t="s">
        <v>77</v>
      </c>
      <c r="C18" s="409"/>
      <c r="D18" s="409"/>
      <c r="E18" s="410"/>
      <c r="F18" s="183">
        <v>0.9</v>
      </c>
      <c r="G18" s="183">
        <v>37.1</v>
      </c>
      <c r="H18" s="184">
        <v>-1.3</v>
      </c>
    </row>
    <row r="19" spans="1:8" ht="15.6">
      <c r="A19" s="1"/>
      <c r="B19" s="408" t="s">
        <v>75</v>
      </c>
      <c r="C19" s="409"/>
      <c r="D19" s="409"/>
      <c r="E19" s="410"/>
      <c r="F19" s="183">
        <v>2.7</v>
      </c>
      <c r="G19" s="183">
        <v>37.200000000000003</v>
      </c>
      <c r="H19" s="184">
        <v>4.3</v>
      </c>
    </row>
    <row r="20" spans="1:8" ht="15.6">
      <c r="A20" s="1"/>
      <c r="B20" s="408" t="s">
        <v>81</v>
      </c>
      <c r="C20" s="409"/>
      <c r="D20" s="409"/>
      <c r="E20" s="410"/>
      <c r="F20" s="183">
        <v>2.6</v>
      </c>
      <c r="G20" s="183">
        <v>39.1</v>
      </c>
      <c r="H20" s="184">
        <v>3.5</v>
      </c>
    </row>
    <row r="21" spans="1:8" ht="15.6">
      <c r="A21" s="1"/>
      <c r="B21" s="408" t="s">
        <v>93</v>
      </c>
      <c r="C21" s="409"/>
      <c r="D21" s="409"/>
      <c r="E21" s="410"/>
      <c r="F21" s="183">
        <v>1.5</v>
      </c>
      <c r="G21" s="183">
        <v>37.200000000000003</v>
      </c>
      <c r="H21" s="184">
        <v>11.2</v>
      </c>
    </row>
    <row r="22" spans="1:8" ht="15.6">
      <c r="A22" s="1"/>
      <c r="B22" s="408" t="s">
        <v>94</v>
      </c>
      <c r="C22" s="409"/>
      <c r="D22" s="409"/>
      <c r="E22" s="410"/>
      <c r="F22" s="183">
        <v>0.6</v>
      </c>
      <c r="G22" s="183">
        <v>33.5</v>
      </c>
      <c r="H22" s="184">
        <v>22.9</v>
      </c>
    </row>
    <row r="23" spans="1:8" ht="15.6">
      <c r="A23" s="1"/>
      <c r="B23" s="408" t="s">
        <v>95</v>
      </c>
      <c r="C23" s="409"/>
      <c r="D23" s="409"/>
      <c r="E23" s="410"/>
      <c r="F23" s="183">
        <v>0.3</v>
      </c>
      <c r="G23" s="183">
        <v>36.9</v>
      </c>
      <c r="H23" s="184">
        <v>-1.3</v>
      </c>
    </row>
    <row r="24" spans="1:8" ht="15.6">
      <c r="A24" s="1"/>
      <c r="B24" s="408" t="s">
        <v>82</v>
      </c>
      <c r="C24" s="409"/>
      <c r="D24" s="409"/>
      <c r="E24" s="410"/>
      <c r="F24" s="183">
        <v>20.7</v>
      </c>
      <c r="G24" s="183">
        <v>165.8</v>
      </c>
      <c r="H24" s="184">
        <v>6.5</v>
      </c>
    </row>
    <row r="25" spans="1:8" ht="15.6">
      <c r="A25" s="1"/>
      <c r="B25" s="408" t="s">
        <v>96</v>
      </c>
      <c r="C25" s="409"/>
      <c r="D25" s="409"/>
      <c r="E25" s="410"/>
      <c r="F25" s="183">
        <v>62</v>
      </c>
      <c r="G25" s="183">
        <v>15.8</v>
      </c>
      <c r="H25" s="184">
        <v>0</v>
      </c>
    </row>
    <row r="26" spans="1:8" ht="15.6">
      <c r="A26" s="1"/>
      <c r="B26" s="408" t="s">
        <v>98</v>
      </c>
      <c r="C26" s="409"/>
      <c r="D26" s="409"/>
      <c r="E26" s="410"/>
      <c r="F26" s="183">
        <v>1.8</v>
      </c>
      <c r="G26" s="183">
        <v>75</v>
      </c>
      <c r="H26" s="184">
        <v>0</v>
      </c>
    </row>
    <row r="27" spans="1:8" ht="15.6">
      <c r="A27" s="1"/>
      <c r="B27" s="408" t="s">
        <v>99</v>
      </c>
      <c r="C27" s="409"/>
      <c r="D27" s="409"/>
      <c r="E27" s="410"/>
      <c r="F27" s="183">
        <v>0.6</v>
      </c>
      <c r="G27" s="183">
        <v>78</v>
      </c>
      <c r="H27" s="184">
        <v>0</v>
      </c>
    </row>
    <row r="28" spans="1:8" ht="15.6">
      <c r="A28" s="1"/>
      <c r="B28" s="408" t="s">
        <v>100</v>
      </c>
      <c r="C28" s="409"/>
      <c r="D28" s="409"/>
      <c r="E28" s="410"/>
      <c r="F28" s="183">
        <v>0.9</v>
      </c>
      <c r="G28" s="183">
        <v>14</v>
      </c>
      <c r="H28" s="184">
        <v>1</v>
      </c>
    </row>
    <row r="29" spans="1:8" ht="15.6">
      <c r="A29" s="1"/>
      <c r="B29" s="408" t="s">
        <v>101</v>
      </c>
      <c r="C29" s="409"/>
      <c r="D29" s="409"/>
      <c r="E29" s="410"/>
      <c r="F29" s="183">
        <v>0.3</v>
      </c>
      <c r="G29" s="183">
        <v>306</v>
      </c>
      <c r="H29" s="184">
        <v>39.4</v>
      </c>
    </row>
    <row r="30" spans="1:8" ht="15.6">
      <c r="A30" s="1"/>
      <c r="B30" s="408" t="s">
        <v>102</v>
      </c>
      <c r="C30" s="409"/>
      <c r="D30" s="409"/>
      <c r="E30" s="410"/>
      <c r="F30" s="183">
        <v>0.3</v>
      </c>
      <c r="G30" s="183">
        <v>306</v>
      </c>
      <c r="H30" s="184">
        <v>-39.4</v>
      </c>
    </row>
    <row r="31" spans="1:8" ht="15.6">
      <c r="A31" s="1"/>
      <c r="B31" s="408" t="s">
        <v>103</v>
      </c>
      <c r="C31" s="409"/>
      <c r="D31" s="409"/>
      <c r="E31" s="410"/>
      <c r="F31" s="183">
        <v>0.2</v>
      </c>
      <c r="G31" s="183">
        <v>398.6</v>
      </c>
      <c r="H31" s="184">
        <v>0</v>
      </c>
    </row>
    <row r="32" spans="1:8" ht="15.6">
      <c r="A32" s="1"/>
      <c r="B32" s="408" t="s">
        <v>104</v>
      </c>
      <c r="C32" s="409"/>
      <c r="D32" s="409"/>
      <c r="E32" s="410"/>
      <c r="F32" s="183">
        <v>0.4</v>
      </c>
      <c r="G32" s="183">
        <v>392</v>
      </c>
      <c r="H32" s="184">
        <v>7</v>
      </c>
    </row>
    <row r="33" spans="1:8" ht="15.6">
      <c r="A33" s="1"/>
      <c r="B33" s="185" t="s">
        <v>105</v>
      </c>
      <c r="C33" s="186"/>
      <c r="D33" s="186"/>
      <c r="E33" s="187"/>
      <c r="F33" s="183">
        <v>1.5</v>
      </c>
      <c r="G33" s="183">
        <v>185.8</v>
      </c>
      <c r="H33" s="184">
        <v>11.2</v>
      </c>
    </row>
    <row r="34" spans="1:8" ht="15.6">
      <c r="A34" s="1"/>
      <c r="B34" s="185" t="s">
        <v>174</v>
      </c>
      <c r="C34" s="186"/>
      <c r="D34" s="186"/>
      <c r="E34" s="187"/>
      <c r="F34" s="183">
        <v>0</v>
      </c>
      <c r="G34" s="183">
        <v>0</v>
      </c>
      <c r="H34" s="184">
        <v>0</v>
      </c>
    </row>
    <row r="35" spans="1:8" ht="15.6">
      <c r="A35" s="1"/>
      <c r="B35" s="185" t="s">
        <v>175</v>
      </c>
      <c r="C35" s="186"/>
      <c r="D35" s="186"/>
      <c r="E35" s="187"/>
      <c r="F35" s="183">
        <v>0</v>
      </c>
      <c r="G35" s="183">
        <v>0</v>
      </c>
      <c r="H35" s="184">
        <v>0</v>
      </c>
    </row>
    <row r="36" spans="1:8" ht="16.2" thickBot="1">
      <c r="A36" s="1"/>
      <c r="B36" s="185" t="s">
        <v>176</v>
      </c>
      <c r="C36" s="186"/>
      <c r="D36" s="186"/>
      <c r="E36" s="187"/>
      <c r="F36" s="183">
        <v>1.7</v>
      </c>
      <c r="G36" s="183">
        <v>142.69999999999999</v>
      </c>
      <c r="H36" s="184">
        <v>-24</v>
      </c>
    </row>
    <row r="37" spans="1:8" ht="16.8" thickTop="1" thickBot="1">
      <c r="A37" s="1"/>
      <c r="B37" s="411" t="s">
        <v>177</v>
      </c>
      <c r="C37" s="412"/>
      <c r="D37" s="412"/>
      <c r="E37" s="412"/>
      <c r="F37" s="412"/>
      <c r="G37" s="412"/>
      <c r="H37" s="413"/>
    </row>
    <row r="38" spans="1:8" ht="15.6" thickTop="1"/>
  </sheetData>
  <sheetProtection selectLockedCells="1"/>
  <customSheetViews>
    <customSheetView guid="{AB24A90F-DAE4-4688-BD0F-CBEAC2613C33}" scale="87" colorId="22" fitToPage="1" topLeftCell="A4">
      <selection activeCell="F17" sqref="F17"/>
      <pageMargins left="0.5" right="0.5" top="0.5" bottom="0.66700000000000004" header="0.5" footer="0.5"/>
      <printOptions horizontalCentered="1"/>
      <pageSetup scale="77" orientation="landscape" r:id="rId1"/>
      <headerFooter alignWithMargins="0"/>
    </customSheetView>
    <customSheetView guid="{0A8EFBF8-3EE3-472E-A278-43B63E23419B}" scale="87" colorId="22" fitToPage="1" topLeftCell="A4">
      <selection activeCell="F17" sqref="F17"/>
      <pageMargins left="0.5" right="0.5" top="0.5" bottom="0.66700000000000004" header="0.5" footer="0.5"/>
      <printOptions horizontalCentered="1"/>
      <pageSetup scale="77" orientation="landscape" r:id="rId2"/>
      <headerFooter alignWithMargins="0"/>
    </customSheetView>
  </customSheetViews>
  <mergeCells count="29">
    <mergeCell ref="B37:H37"/>
    <mergeCell ref="B2:H2"/>
    <mergeCell ref="B3:H3"/>
    <mergeCell ref="B4:H4"/>
    <mergeCell ref="B8:C8"/>
    <mergeCell ref="B9:E9"/>
    <mergeCell ref="B10:E10"/>
    <mergeCell ref="B11:E11"/>
    <mergeCell ref="B23:E23"/>
    <mergeCell ref="B24:E24"/>
    <mergeCell ref="B27:E27"/>
    <mergeCell ref="B25:E25"/>
    <mergeCell ref="B12:E12"/>
    <mergeCell ref="B13:E13"/>
    <mergeCell ref="B18:E18"/>
    <mergeCell ref="B19:E19"/>
    <mergeCell ref="B14:E14"/>
    <mergeCell ref="B15:E15"/>
    <mergeCell ref="B16:E16"/>
    <mergeCell ref="B17:E17"/>
    <mergeCell ref="B21:E21"/>
    <mergeCell ref="B31:E31"/>
    <mergeCell ref="B32:E32"/>
    <mergeCell ref="B28:E28"/>
    <mergeCell ref="B22:E22"/>
    <mergeCell ref="B20:E20"/>
    <mergeCell ref="B26:E26"/>
    <mergeCell ref="B29:E29"/>
    <mergeCell ref="B30:E30"/>
  </mergeCells>
  <phoneticPr fontId="0" type="noConversion"/>
  <printOptions horizontalCentered="1"/>
  <pageMargins left="0.5" right="0.5" top="0.5" bottom="0.66700000000000004" header="0.5" footer="0.5"/>
  <pageSetup orientation="portrait" r:id="rId3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>
  <sheetPr transitionEvaluation="1">
    <pageSetUpPr fitToPage="1"/>
  </sheetPr>
  <dimension ref="A1:I89"/>
  <sheetViews>
    <sheetView defaultGridColor="0" topLeftCell="A52" colorId="22" zoomScaleNormal="100" workbookViewId="0">
      <selection activeCell="J63" sqref="J63"/>
    </sheetView>
  </sheetViews>
  <sheetFormatPr defaultColWidth="9.81640625" defaultRowHeight="15.6"/>
  <cols>
    <col min="1" max="3" width="9.81640625" style="1"/>
    <col min="4" max="4" width="10" style="1" bestFit="1" customWidth="1"/>
    <col min="5" max="5" width="16.54296875" style="1" customWidth="1"/>
    <col min="6" max="6" width="10.90625" style="1" bestFit="1" customWidth="1"/>
    <col min="7" max="8" width="10" style="1" bestFit="1" customWidth="1"/>
    <col min="9" max="16384" width="9.81640625" style="1"/>
  </cols>
  <sheetData>
    <row r="1" spans="1:9" ht="16.2" thickBot="1">
      <c r="A1" s="188"/>
      <c r="B1" s="188"/>
      <c r="C1" s="188"/>
      <c r="D1" s="188"/>
      <c r="E1" s="188"/>
      <c r="F1" s="188"/>
      <c r="G1" s="188"/>
      <c r="H1" s="188"/>
      <c r="I1" s="188"/>
    </row>
    <row r="2" spans="1:9" ht="16.2" thickTop="1">
      <c r="A2" s="188"/>
      <c r="B2" s="440" t="s">
        <v>321</v>
      </c>
      <c r="C2" s="441"/>
      <c r="D2" s="441"/>
      <c r="E2" s="441"/>
      <c r="F2" s="441"/>
      <c r="G2" s="441"/>
      <c r="H2" s="442"/>
      <c r="I2" s="188"/>
    </row>
    <row r="3" spans="1:9" ht="16.2">
      <c r="A3" s="188"/>
      <c r="B3" s="443" t="s">
        <v>178</v>
      </c>
      <c r="C3" s="444"/>
      <c r="D3" s="444"/>
      <c r="E3" s="444"/>
      <c r="F3" s="444"/>
      <c r="G3" s="444"/>
      <c r="H3" s="445"/>
      <c r="I3" s="188"/>
    </row>
    <row r="4" spans="1:9" ht="16.8" thickBot="1">
      <c r="A4" s="188"/>
      <c r="B4" s="446" t="s">
        <v>179</v>
      </c>
      <c r="C4" s="447"/>
      <c r="D4" s="447"/>
      <c r="E4" s="447"/>
      <c r="F4" s="447"/>
      <c r="G4" s="447"/>
      <c r="H4" s="448"/>
      <c r="I4" s="188"/>
    </row>
    <row r="5" spans="1:9" ht="16.8" thickTop="1" thickBot="1">
      <c r="A5" s="188"/>
      <c r="B5" s="189"/>
      <c r="C5" s="188"/>
      <c r="D5" s="188"/>
      <c r="E5" s="188"/>
      <c r="F5" s="188"/>
      <c r="G5" s="188" t="s">
        <v>62</v>
      </c>
      <c r="H5" s="190"/>
      <c r="I5" s="188"/>
    </row>
    <row r="6" spans="1:9" ht="16.2" thickTop="1">
      <c r="A6" s="188"/>
      <c r="B6" s="191" t="s">
        <v>63</v>
      </c>
      <c r="C6" s="192"/>
      <c r="D6" s="168" t="s">
        <v>64</v>
      </c>
      <c r="E6" s="192"/>
      <c r="F6" s="168" t="s">
        <v>12</v>
      </c>
      <c r="G6" s="192"/>
      <c r="H6" s="169" t="s">
        <v>72</v>
      </c>
      <c r="I6" s="188"/>
    </row>
    <row r="7" spans="1:9">
      <c r="A7" s="188"/>
      <c r="B7" s="170" t="s">
        <v>65</v>
      </c>
      <c r="C7" s="188"/>
      <c r="D7" s="188" t="s">
        <v>66</v>
      </c>
      <c r="E7" s="188"/>
      <c r="F7" s="171" t="s">
        <v>72</v>
      </c>
      <c r="G7" s="193"/>
      <c r="H7" s="172" t="s">
        <v>86</v>
      </c>
      <c r="I7" s="188"/>
    </row>
    <row r="8" spans="1:9" ht="16.2" thickBot="1">
      <c r="A8" s="188"/>
      <c r="B8" s="194" t="str">
        <f>Reweigh!B4</f>
        <v>N308MH</v>
      </c>
      <c r="C8" s="188"/>
      <c r="D8" s="195">
        <f>Reweigh!E4</f>
        <v>53647</v>
      </c>
      <c r="E8" s="188"/>
      <c r="F8" s="196">
        <f>Reweigh!G4</f>
        <v>41913</v>
      </c>
      <c r="G8" s="188"/>
      <c r="H8" s="197" t="str">
        <f>Reweigh!C69</f>
        <v>Jackson C</v>
      </c>
      <c r="I8" s="188"/>
    </row>
    <row r="9" spans="1:9" ht="16.8" thickTop="1" thickBot="1">
      <c r="A9" s="188"/>
      <c r="B9" s="198" t="s">
        <v>67</v>
      </c>
      <c r="C9" s="199" t="s">
        <v>0</v>
      </c>
      <c r="D9" s="199"/>
      <c r="E9" s="199"/>
      <c r="F9" s="199" t="s">
        <v>68</v>
      </c>
      <c r="G9" s="199" t="s">
        <v>69</v>
      </c>
      <c r="H9" s="200" t="s">
        <v>70</v>
      </c>
      <c r="I9" s="188"/>
    </row>
    <row r="10" spans="1:9" ht="16.2" thickTop="1">
      <c r="A10" s="188"/>
      <c r="B10" s="449" t="s">
        <v>223</v>
      </c>
      <c r="C10" s="450"/>
      <c r="D10" s="450"/>
      <c r="E10" s="451"/>
      <c r="F10" s="308">
        <v>3.6</v>
      </c>
      <c r="G10" s="308">
        <v>133.19999999999999</v>
      </c>
      <c r="H10" s="308">
        <v>37</v>
      </c>
      <c r="I10" s="188"/>
    </row>
    <row r="11" spans="1:9">
      <c r="A11" s="188"/>
      <c r="B11" s="428" t="s">
        <v>346</v>
      </c>
      <c r="C11" s="429"/>
      <c r="D11" s="429"/>
      <c r="E11" s="430"/>
      <c r="F11" s="320"/>
      <c r="G11" s="320"/>
      <c r="H11" s="320"/>
      <c r="I11" s="188"/>
    </row>
    <row r="12" spans="1:9">
      <c r="A12" s="188"/>
      <c r="B12" s="434" t="s">
        <v>224</v>
      </c>
      <c r="C12" s="435"/>
      <c r="D12" s="435"/>
      <c r="E12" s="436"/>
      <c r="F12" s="309">
        <v>3</v>
      </c>
      <c r="G12" s="309">
        <v>40</v>
      </c>
      <c r="H12" s="309">
        <v>0</v>
      </c>
      <c r="I12" s="188"/>
    </row>
    <row r="13" spans="1:9">
      <c r="A13" s="188"/>
      <c r="B13" s="434" t="s">
        <v>225</v>
      </c>
      <c r="C13" s="435"/>
      <c r="D13" s="435"/>
      <c r="E13" s="436"/>
      <c r="F13" s="309">
        <v>0.5</v>
      </c>
      <c r="G13" s="309">
        <v>19</v>
      </c>
      <c r="H13" s="309">
        <v>3</v>
      </c>
      <c r="I13" s="188"/>
    </row>
    <row r="14" spans="1:9">
      <c r="A14" s="188"/>
      <c r="B14" s="437" t="s">
        <v>316</v>
      </c>
      <c r="C14" s="438"/>
      <c r="D14" s="438"/>
      <c r="E14" s="439"/>
      <c r="F14" s="309">
        <v>0.3</v>
      </c>
      <c r="G14" s="309">
        <v>36.200000000000003</v>
      </c>
      <c r="H14" s="309">
        <v>0</v>
      </c>
      <c r="I14" s="188"/>
    </row>
    <row r="15" spans="1:9">
      <c r="A15" s="188"/>
      <c r="B15" s="434" t="s">
        <v>226</v>
      </c>
      <c r="C15" s="435"/>
      <c r="D15" s="435"/>
      <c r="E15" s="436"/>
      <c r="F15" s="309">
        <v>0.7</v>
      </c>
      <c r="G15" s="309">
        <v>21</v>
      </c>
      <c r="H15" s="309">
        <v>14.7</v>
      </c>
      <c r="I15" s="188"/>
    </row>
    <row r="16" spans="1:9">
      <c r="A16" s="188"/>
      <c r="B16" s="431" t="s">
        <v>348</v>
      </c>
      <c r="C16" s="432"/>
      <c r="D16" s="432"/>
      <c r="E16" s="433"/>
      <c r="F16" s="314">
        <v>3.7</v>
      </c>
      <c r="G16" s="314">
        <v>42</v>
      </c>
      <c r="H16" s="314">
        <v>0</v>
      </c>
      <c r="I16" s="188"/>
    </row>
    <row r="17" spans="1:9">
      <c r="A17" s="188"/>
      <c r="B17" s="434" t="s">
        <v>227</v>
      </c>
      <c r="C17" s="435"/>
      <c r="D17" s="435"/>
      <c r="E17" s="436"/>
      <c r="F17" s="309">
        <v>0.5</v>
      </c>
      <c r="G17" s="309">
        <v>65</v>
      </c>
      <c r="H17" s="309">
        <v>14</v>
      </c>
      <c r="I17" s="188"/>
    </row>
    <row r="18" spans="1:9">
      <c r="A18" s="188"/>
      <c r="B18" s="434" t="s">
        <v>228</v>
      </c>
      <c r="C18" s="435"/>
      <c r="D18" s="435"/>
      <c r="E18" s="436"/>
      <c r="F18" s="309">
        <v>0.5</v>
      </c>
      <c r="G18" s="309">
        <v>58</v>
      </c>
      <c r="H18" s="309">
        <v>-7.5</v>
      </c>
      <c r="I18" s="188"/>
    </row>
    <row r="19" spans="1:9">
      <c r="A19" s="188"/>
      <c r="B19" s="434" t="s">
        <v>229</v>
      </c>
      <c r="C19" s="435"/>
      <c r="D19" s="435"/>
      <c r="E19" s="436"/>
      <c r="F19" s="309">
        <v>0.5</v>
      </c>
      <c r="G19" s="309">
        <v>58</v>
      </c>
      <c r="H19" s="309">
        <v>-6</v>
      </c>
      <c r="I19" s="188"/>
    </row>
    <row r="20" spans="1:9">
      <c r="A20" s="188"/>
      <c r="B20" s="431" t="s">
        <v>336</v>
      </c>
      <c r="C20" s="432"/>
      <c r="D20" s="432"/>
      <c r="E20" s="433"/>
      <c r="F20" s="314">
        <v>3.2</v>
      </c>
      <c r="G20" s="314">
        <v>44</v>
      </c>
      <c r="H20" s="314">
        <v>0</v>
      </c>
      <c r="I20" s="188"/>
    </row>
    <row r="21" spans="1:9">
      <c r="A21" s="188"/>
      <c r="B21" s="434" t="s">
        <v>230</v>
      </c>
      <c r="C21" s="435"/>
      <c r="D21" s="435"/>
      <c r="E21" s="436"/>
      <c r="F21" s="309">
        <v>5.8</v>
      </c>
      <c r="G21" s="309">
        <v>30</v>
      </c>
      <c r="H21" s="309">
        <v>6</v>
      </c>
      <c r="I21" s="188"/>
    </row>
    <row r="22" spans="1:9">
      <c r="A22" s="188"/>
      <c r="B22" s="434" t="s">
        <v>231</v>
      </c>
      <c r="C22" s="435"/>
      <c r="D22" s="435"/>
      <c r="E22" s="436"/>
      <c r="F22" s="309">
        <v>0.5</v>
      </c>
      <c r="G22" s="309">
        <v>394</v>
      </c>
      <c r="H22" s="309">
        <v>7</v>
      </c>
      <c r="I22" s="188"/>
    </row>
    <row r="23" spans="1:9">
      <c r="A23" s="188"/>
      <c r="B23" s="434" t="s">
        <v>232</v>
      </c>
      <c r="C23" s="435"/>
      <c r="D23" s="435"/>
      <c r="E23" s="436"/>
      <c r="F23" s="309">
        <v>1</v>
      </c>
      <c r="G23" s="309">
        <v>65</v>
      </c>
      <c r="H23" s="309">
        <v>-12</v>
      </c>
      <c r="I23" s="188"/>
    </row>
    <row r="24" spans="1:9">
      <c r="A24" s="188"/>
      <c r="B24" s="434" t="s">
        <v>233</v>
      </c>
      <c r="C24" s="435"/>
      <c r="D24" s="435"/>
      <c r="E24" s="436"/>
      <c r="F24" s="309">
        <v>0.5</v>
      </c>
      <c r="G24" s="309">
        <v>30</v>
      </c>
      <c r="H24" s="309">
        <v>0</v>
      </c>
      <c r="I24" s="188"/>
    </row>
    <row r="25" spans="1:9">
      <c r="A25" s="188"/>
      <c r="B25" s="434" t="s">
        <v>234</v>
      </c>
      <c r="C25" s="435"/>
      <c r="D25" s="435"/>
      <c r="E25" s="436"/>
      <c r="F25" s="309">
        <v>2</v>
      </c>
      <c r="G25" s="309">
        <v>204.9</v>
      </c>
      <c r="H25" s="309">
        <v>0</v>
      </c>
      <c r="I25" s="188"/>
    </row>
    <row r="26" spans="1:9">
      <c r="A26" s="188"/>
      <c r="B26" s="434" t="s">
        <v>235</v>
      </c>
      <c r="C26" s="435"/>
      <c r="D26" s="435"/>
      <c r="E26" s="436"/>
      <c r="F26" s="309">
        <v>0.6</v>
      </c>
      <c r="G26" s="309">
        <v>136.19999999999999</v>
      </c>
      <c r="H26" s="309">
        <v>0</v>
      </c>
      <c r="I26" s="188"/>
    </row>
    <row r="27" spans="1:9">
      <c r="A27" s="188"/>
      <c r="B27" s="434" t="s">
        <v>236</v>
      </c>
      <c r="C27" s="435"/>
      <c r="D27" s="435"/>
      <c r="E27" s="436"/>
      <c r="F27" s="309">
        <v>0.9</v>
      </c>
      <c r="G27" s="309">
        <v>170.1</v>
      </c>
      <c r="H27" s="309">
        <v>0</v>
      </c>
      <c r="I27" s="188"/>
    </row>
    <row r="28" spans="1:9">
      <c r="A28" s="188"/>
      <c r="B28" s="434" t="s">
        <v>237</v>
      </c>
      <c r="C28" s="435"/>
      <c r="D28" s="435"/>
      <c r="E28" s="436"/>
      <c r="F28" s="309">
        <v>0.5</v>
      </c>
      <c r="G28" s="309">
        <v>163</v>
      </c>
      <c r="H28" s="309">
        <v>0</v>
      </c>
      <c r="I28" s="188"/>
    </row>
    <row r="29" spans="1:9">
      <c r="A29" s="188"/>
      <c r="B29" s="434" t="s">
        <v>238</v>
      </c>
      <c r="C29" s="435"/>
      <c r="D29" s="435"/>
      <c r="E29" s="436"/>
      <c r="F29" s="309">
        <v>4</v>
      </c>
      <c r="G29" s="309">
        <v>156</v>
      </c>
      <c r="H29" s="309">
        <v>-6</v>
      </c>
      <c r="I29" s="188"/>
    </row>
    <row r="30" spans="1:9">
      <c r="A30" s="188"/>
      <c r="B30" s="434" t="s">
        <v>239</v>
      </c>
      <c r="C30" s="435"/>
      <c r="D30" s="435"/>
      <c r="E30" s="436"/>
      <c r="F30" s="309">
        <v>1</v>
      </c>
      <c r="G30" s="309">
        <v>43</v>
      </c>
      <c r="H30" s="309">
        <v>0</v>
      </c>
      <c r="I30" s="188"/>
    </row>
    <row r="31" spans="1:9">
      <c r="A31" s="188"/>
      <c r="B31" s="434" t="s">
        <v>240</v>
      </c>
      <c r="C31" s="435"/>
      <c r="D31" s="435"/>
      <c r="E31" s="436"/>
      <c r="F31" s="309">
        <v>0.5</v>
      </c>
      <c r="G31" s="309">
        <v>83</v>
      </c>
      <c r="H31" s="309">
        <v>-5</v>
      </c>
      <c r="I31" s="188"/>
    </row>
    <row r="32" spans="1:9">
      <c r="A32" s="188"/>
      <c r="B32" s="434" t="s">
        <v>241</v>
      </c>
      <c r="C32" s="435"/>
      <c r="D32" s="435"/>
      <c r="E32" s="436"/>
      <c r="F32" s="309">
        <v>0.5</v>
      </c>
      <c r="G32" s="309">
        <v>158</v>
      </c>
      <c r="H32" s="309">
        <v>-4</v>
      </c>
      <c r="I32" s="188"/>
    </row>
    <row r="33" spans="1:9">
      <c r="A33" s="188"/>
      <c r="B33" s="434" t="s">
        <v>242</v>
      </c>
      <c r="C33" s="435"/>
      <c r="D33" s="435"/>
      <c r="E33" s="436"/>
      <c r="F33" s="309">
        <v>2.2999999999999998</v>
      </c>
      <c r="G33" s="309">
        <v>49</v>
      </c>
      <c r="H33" s="309">
        <v>0</v>
      </c>
      <c r="I33" s="188"/>
    </row>
    <row r="34" spans="1:9">
      <c r="A34" s="188"/>
      <c r="B34" s="434" t="s">
        <v>243</v>
      </c>
      <c r="C34" s="435"/>
      <c r="D34" s="435"/>
      <c r="E34" s="436"/>
      <c r="F34" s="309">
        <v>2.8</v>
      </c>
      <c r="G34" s="309">
        <v>39.5</v>
      </c>
      <c r="H34" s="309">
        <v>0</v>
      </c>
      <c r="I34" s="188"/>
    </row>
    <row r="35" spans="1:9">
      <c r="A35" s="188"/>
      <c r="B35" s="434" t="s">
        <v>244</v>
      </c>
      <c r="C35" s="435"/>
      <c r="D35" s="435"/>
      <c r="E35" s="436"/>
      <c r="F35" s="309">
        <v>2.8</v>
      </c>
      <c r="G35" s="309">
        <v>39.5</v>
      </c>
      <c r="H35" s="309">
        <v>0</v>
      </c>
      <c r="I35" s="188"/>
    </row>
    <row r="36" spans="1:9">
      <c r="A36" s="188"/>
      <c r="B36" s="434"/>
      <c r="C36" s="435"/>
      <c r="D36" s="435"/>
      <c r="E36" s="436"/>
      <c r="F36" s="309"/>
      <c r="G36" s="309"/>
      <c r="H36" s="309"/>
      <c r="I36" s="188"/>
    </row>
    <row r="37" spans="1:9">
      <c r="A37" s="188"/>
      <c r="B37" s="434"/>
      <c r="C37" s="435"/>
      <c r="D37" s="435"/>
      <c r="E37" s="436"/>
      <c r="F37" s="309"/>
      <c r="G37" s="309"/>
      <c r="H37" s="309"/>
      <c r="I37" s="188"/>
    </row>
    <row r="38" spans="1:9">
      <c r="A38" s="188"/>
      <c r="B38" s="434"/>
      <c r="C38" s="435"/>
      <c r="D38" s="435"/>
      <c r="E38" s="436"/>
      <c r="F38" s="309"/>
      <c r="G38" s="309"/>
      <c r="H38" s="309"/>
      <c r="I38" s="188"/>
    </row>
    <row r="39" spans="1:9">
      <c r="A39" s="188"/>
      <c r="B39" s="431" t="s">
        <v>245</v>
      </c>
      <c r="C39" s="432"/>
      <c r="D39" s="432"/>
      <c r="E39" s="433"/>
      <c r="F39" s="314">
        <v>6</v>
      </c>
      <c r="G39" s="314">
        <v>192</v>
      </c>
      <c r="H39" s="314">
        <v>0</v>
      </c>
      <c r="I39" s="188"/>
    </row>
    <row r="40" spans="1:9">
      <c r="A40" s="188"/>
      <c r="B40" s="431" t="s">
        <v>246</v>
      </c>
      <c r="C40" s="432"/>
      <c r="D40" s="432"/>
      <c r="E40" s="433"/>
      <c r="F40" s="314">
        <v>27</v>
      </c>
      <c r="G40" s="314">
        <v>113.7</v>
      </c>
      <c r="H40" s="314">
        <v>0</v>
      </c>
      <c r="I40" s="188"/>
    </row>
    <row r="41" spans="1:9">
      <c r="A41" s="188"/>
      <c r="B41" s="431" t="s">
        <v>247</v>
      </c>
      <c r="C41" s="432"/>
      <c r="D41" s="432"/>
      <c r="E41" s="433"/>
      <c r="F41" s="314">
        <v>2.9</v>
      </c>
      <c r="G41" s="314">
        <v>44</v>
      </c>
      <c r="H41" s="314">
        <v>0</v>
      </c>
      <c r="I41" s="188"/>
    </row>
    <row r="42" spans="1:9">
      <c r="A42" s="188"/>
      <c r="B42" s="431" t="s">
        <v>248</v>
      </c>
      <c r="C42" s="432"/>
      <c r="D42" s="432"/>
      <c r="E42" s="433"/>
      <c r="F42" s="314">
        <v>5.4</v>
      </c>
      <c r="G42" s="314">
        <v>87.8</v>
      </c>
      <c r="H42" s="314">
        <v>0</v>
      </c>
      <c r="I42" s="188"/>
    </row>
    <row r="43" spans="1:9">
      <c r="A43" s="188"/>
      <c r="B43" s="431" t="s">
        <v>249</v>
      </c>
      <c r="C43" s="432"/>
      <c r="D43" s="432"/>
      <c r="E43" s="433"/>
      <c r="F43" s="314">
        <v>2.8</v>
      </c>
      <c r="G43" s="314">
        <v>43.6</v>
      </c>
      <c r="H43" s="314">
        <v>0</v>
      </c>
      <c r="I43" s="188"/>
    </row>
    <row r="44" spans="1:9">
      <c r="A44" s="188"/>
      <c r="B44" s="431" t="s">
        <v>250</v>
      </c>
      <c r="C44" s="432"/>
      <c r="D44" s="432"/>
      <c r="E44" s="433"/>
      <c r="F44" s="314">
        <v>3</v>
      </c>
      <c r="G44" s="314">
        <v>103.9</v>
      </c>
      <c r="H44" s="314">
        <v>0</v>
      </c>
      <c r="I44" s="188"/>
    </row>
    <row r="45" spans="1:9">
      <c r="A45" s="188"/>
      <c r="B45" s="428" t="s">
        <v>335</v>
      </c>
      <c r="C45" s="429"/>
      <c r="D45" s="429"/>
      <c r="E45" s="430"/>
      <c r="F45" s="314">
        <v>0.9</v>
      </c>
      <c r="G45" s="314">
        <v>155</v>
      </c>
      <c r="H45" s="314">
        <v>-21.8</v>
      </c>
      <c r="I45" s="188"/>
    </row>
    <row r="46" spans="1:9">
      <c r="A46" s="188"/>
      <c r="B46" s="431" t="s">
        <v>251</v>
      </c>
      <c r="C46" s="432"/>
      <c r="D46" s="432"/>
      <c r="E46" s="433"/>
      <c r="F46" s="314">
        <v>2</v>
      </c>
      <c r="G46" s="314">
        <v>108.9</v>
      </c>
      <c r="H46" s="314">
        <v>0</v>
      </c>
      <c r="I46" s="188"/>
    </row>
    <row r="47" spans="1:9">
      <c r="A47" s="188"/>
      <c r="B47" s="431" t="s">
        <v>252</v>
      </c>
      <c r="C47" s="432"/>
      <c r="D47" s="432"/>
      <c r="E47" s="433"/>
      <c r="F47" s="314">
        <v>2</v>
      </c>
      <c r="G47" s="314">
        <v>137.9</v>
      </c>
      <c r="H47" s="314">
        <v>0</v>
      </c>
      <c r="I47" s="188"/>
    </row>
    <row r="48" spans="1:9">
      <c r="A48" s="188"/>
      <c r="B48" s="428" t="s">
        <v>337</v>
      </c>
      <c r="C48" s="429"/>
      <c r="D48" s="429"/>
      <c r="E48" s="430"/>
      <c r="F48" s="314">
        <v>4</v>
      </c>
      <c r="G48" s="314">
        <v>145.19999999999999</v>
      </c>
      <c r="H48" s="314">
        <v>0</v>
      </c>
      <c r="I48" s="188"/>
    </row>
    <row r="49" spans="1:9">
      <c r="A49" s="188"/>
      <c r="B49" s="428" t="s">
        <v>338</v>
      </c>
      <c r="C49" s="429"/>
      <c r="D49" s="429"/>
      <c r="E49" s="430"/>
      <c r="F49" s="315" t="s">
        <v>339</v>
      </c>
      <c r="G49" s="314">
        <v>149</v>
      </c>
      <c r="H49" s="314">
        <v>26</v>
      </c>
      <c r="I49" s="188"/>
    </row>
    <row r="50" spans="1:9">
      <c r="A50" s="188"/>
      <c r="B50" s="310"/>
      <c r="C50" s="311"/>
      <c r="D50" s="311"/>
      <c r="E50" s="312"/>
      <c r="F50" s="309"/>
      <c r="G50" s="309"/>
      <c r="H50" s="309"/>
      <c r="I50" s="188"/>
    </row>
    <row r="51" spans="1:9">
      <c r="A51" s="188"/>
      <c r="B51" s="434" t="s">
        <v>253</v>
      </c>
      <c r="C51" s="435"/>
      <c r="D51" s="435"/>
      <c r="E51" s="436"/>
      <c r="F51" s="309">
        <v>2</v>
      </c>
      <c r="G51" s="309">
        <v>48</v>
      </c>
      <c r="H51" s="309">
        <v>0</v>
      </c>
      <c r="I51" s="188"/>
    </row>
    <row r="52" spans="1:9">
      <c r="A52" s="188"/>
      <c r="B52" s="434" t="s">
        <v>254</v>
      </c>
      <c r="C52" s="435"/>
      <c r="D52" s="435"/>
      <c r="E52" s="436"/>
      <c r="F52" s="309">
        <v>84</v>
      </c>
      <c r="G52" s="309">
        <v>103.2</v>
      </c>
      <c r="H52" s="309">
        <v>0</v>
      </c>
      <c r="I52" s="188"/>
    </row>
    <row r="53" spans="1:9">
      <c r="A53" s="188"/>
      <c r="B53" s="434" t="s">
        <v>255</v>
      </c>
      <c r="C53" s="435"/>
      <c r="D53" s="435"/>
      <c r="E53" s="436"/>
      <c r="F53" s="309">
        <v>13</v>
      </c>
      <c r="G53" s="309">
        <v>162</v>
      </c>
      <c r="H53" s="309">
        <v>0</v>
      </c>
      <c r="I53" s="188"/>
    </row>
    <row r="54" spans="1:9">
      <c r="A54" s="188"/>
      <c r="B54" s="434" t="s">
        <v>256</v>
      </c>
      <c r="C54" s="435"/>
      <c r="D54" s="435"/>
      <c r="E54" s="436"/>
      <c r="F54" s="309">
        <v>3</v>
      </c>
      <c r="G54" s="309">
        <v>111.8</v>
      </c>
      <c r="H54" s="309">
        <v>0</v>
      </c>
      <c r="I54" s="188"/>
    </row>
    <row r="55" spans="1:9">
      <c r="A55" s="188"/>
      <c r="B55" s="310"/>
      <c r="C55" s="311"/>
      <c r="D55" s="311"/>
      <c r="E55" s="312"/>
      <c r="F55" s="309"/>
      <c r="G55" s="309"/>
      <c r="H55" s="309"/>
      <c r="I55" s="188"/>
    </row>
    <row r="56" spans="1:9">
      <c r="A56" s="188"/>
      <c r="B56" s="431" t="s">
        <v>257</v>
      </c>
      <c r="C56" s="432"/>
      <c r="D56" s="432"/>
      <c r="E56" s="433"/>
      <c r="F56" s="314">
        <v>89.7</v>
      </c>
      <c r="G56" s="314">
        <v>115.6</v>
      </c>
      <c r="H56" s="314">
        <v>0</v>
      </c>
      <c r="I56" s="188"/>
    </row>
    <row r="57" spans="1:9">
      <c r="A57" s="188"/>
      <c r="B57" s="431" t="s">
        <v>261</v>
      </c>
      <c r="C57" s="432"/>
      <c r="D57" s="432"/>
      <c r="E57" s="433"/>
      <c r="F57" s="314">
        <v>3.6</v>
      </c>
      <c r="G57" s="314">
        <v>95.1</v>
      </c>
      <c r="H57" s="314">
        <v>-3.8</v>
      </c>
      <c r="I57" s="188"/>
    </row>
    <row r="58" spans="1:9">
      <c r="A58" s="188"/>
      <c r="B58" s="431" t="s">
        <v>258</v>
      </c>
      <c r="C58" s="432"/>
      <c r="D58" s="432"/>
      <c r="E58" s="433"/>
      <c r="F58" s="314">
        <v>5.4</v>
      </c>
      <c r="G58" s="314">
        <v>158.69999999999999</v>
      </c>
      <c r="H58" s="314">
        <v>3.7</v>
      </c>
      <c r="I58" s="188"/>
    </row>
    <row r="59" spans="1:9">
      <c r="A59" s="188"/>
      <c r="B59" s="431" t="s">
        <v>259</v>
      </c>
      <c r="C59" s="432"/>
      <c r="D59" s="432"/>
      <c r="E59" s="433"/>
      <c r="F59" s="314">
        <v>28.4</v>
      </c>
      <c r="G59" s="314">
        <v>159.4</v>
      </c>
      <c r="H59" s="314">
        <v>-0.9</v>
      </c>
      <c r="I59" s="188"/>
    </row>
    <row r="60" spans="1:9">
      <c r="A60" s="188"/>
      <c r="B60" s="431" t="s">
        <v>260</v>
      </c>
      <c r="C60" s="432"/>
      <c r="D60" s="432"/>
      <c r="E60" s="433"/>
      <c r="F60" s="314">
        <v>5.7</v>
      </c>
      <c r="G60" s="314">
        <v>114.6</v>
      </c>
      <c r="H60" s="314">
        <v>-14</v>
      </c>
      <c r="I60" s="188"/>
    </row>
    <row r="61" spans="1:9">
      <c r="A61" s="188"/>
      <c r="B61" s="431" t="s">
        <v>262</v>
      </c>
      <c r="C61" s="432"/>
      <c r="D61" s="432"/>
      <c r="E61" s="433"/>
      <c r="F61" s="314">
        <v>10.1</v>
      </c>
      <c r="G61" s="314">
        <v>120.9</v>
      </c>
      <c r="H61" s="314">
        <v>0</v>
      </c>
      <c r="I61" s="188"/>
    </row>
    <row r="62" spans="1:9">
      <c r="A62" s="188"/>
      <c r="B62" s="431" t="s">
        <v>263</v>
      </c>
      <c r="C62" s="432"/>
      <c r="D62" s="432"/>
      <c r="E62" s="433"/>
      <c r="F62" s="314">
        <v>3.2</v>
      </c>
      <c r="G62" s="314">
        <v>49.7</v>
      </c>
      <c r="H62" s="314">
        <v>-13.3</v>
      </c>
      <c r="I62" s="188"/>
    </row>
    <row r="63" spans="1:9">
      <c r="A63" s="188"/>
      <c r="B63" s="431" t="s">
        <v>264</v>
      </c>
      <c r="C63" s="432"/>
      <c r="D63" s="432"/>
      <c r="E63" s="433"/>
      <c r="F63" s="314">
        <v>8.6999999999999993</v>
      </c>
      <c r="G63" s="314">
        <v>37.799999999999997</v>
      </c>
      <c r="H63" s="314">
        <v>7.3</v>
      </c>
      <c r="I63" s="188"/>
    </row>
    <row r="64" spans="1:9">
      <c r="A64" s="188"/>
      <c r="B64" s="431" t="s">
        <v>265</v>
      </c>
      <c r="C64" s="432"/>
      <c r="D64" s="432"/>
      <c r="E64" s="433"/>
      <c r="F64" s="314">
        <v>3.8</v>
      </c>
      <c r="G64" s="314">
        <v>27.4</v>
      </c>
      <c r="H64" s="314">
        <v>-0.2</v>
      </c>
      <c r="I64" s="188"/>
    </row>
    <row r="65" spans="1:9">
      <c r="A65" s="188"/>
      <c r="B65" s="431" t="s">
        <v>266</v>
      </c>
      <c r="C65" s="432"/>
      <c r="D65" s="432"/>
      <c r="E65" s="433"/>
      <c r="F65" s="314">
        <v>3.1</v>
      </c>
      <c r="G65" s="314">
        <v>142.1</v>
      </c>
      <c r="H65" s="314">
        <v>0</v>
      </c>
      <c r="I65" s="188"/>
    </row>
    <row r="66" spans="1:9">
      <c r="A66" s="188"/>
      <c r="B66" s="434" t="s">
        <v>267</v>
      </c>
      <c r="C66" s="435"/>
      <c r="D66" s="435"/>
      <c r="E66" s="436"/>
      <c r="F66" s="309">
        <v>18.3</v>
      </c>
      <c r="G66" s="309">
        <v>90.8</v>
      </c>
      <c r="H66" s="309">
        <v>0</v>
      </c>
      <c r="I66" s="188"/>
    </row>
    <row r="67" spans="1:9">
      <c r="A67" s="188"/>
      <c r="B67" s="434" t="s">
        <v>268</v>
      </c>
      <c r="C67" s="435"/>
      <c r="D67" s="435"/>
      <c r="E67" s="436"/>
      <c r="F67" s="309">
        <v>3.1</v>
      </c>
      <c r="G67" s="309">
        <v>192</v>
      </c>
      <c r="H67" s="309">
        <v>0</v>
      </c>
      <c r="I67" s="188"/>
    </row>
    <row r="68" spans="1:9">
      <c r="A68" s="188"/>
      <c r="B68" s="431" t="s">
        <v>343</v>
      </c>
      <c r="C68" s="432"/>
      <c r="D68" s="432"/>
      <c r="E68" s="433"/>
      <c r="F68" s="319">
        <v>81.400000000000006</v>
      </c>
      <c r="G68" s="319">
        <v>109.9</v>
      </c>
      <c r="H68" s="319">
        <v>0</v>
      </c>
      <c r="I68" s="188"/>
    </row>
    <row r="69" spans="1:9">
      <c r="A69" s="188"/>
      <c r="B69" s="434" t="s">
        <v>269</v>
      </c>
      <c r="C69" s="435"/>
      <c r="D69" s="435"/>
      <c r="E69" s="436"/>
      <c r="F69" s="313">
        <v>5.8</v>
      </c>
      <c r="G69" s="313">
        <v>114</v>
      </c>
      <c r="H69" s="313">
        <v>0</v>
      </c>
      <c r="I69" s="188"/>
    </row>
    <row r="70" spans="1:9">
      <c r="A70" s="188"/>
      <c r="B70" s="434" t="s">
        <v>270</v>
      </c>
      <c r="C70" s="435"/>
      <c r="D70" s="435"/>
      <c r="E70" s="436"/>
      <c r="F70" s="309">
        <v>6</v>
      </c>
      <c r="G70" s="309">
        <v>113.7</v>
      </c>
      <c r="H70" s="309">
        <v>0</v>
      </c>
      <c r="I70" s="188"/>
    </row>
    <row r="71" spans="1:9">
      <c r="A71" s="188"/>
      <c r="B71" s="431" t="s">
        <v>342</v>
      </c>
      <c r="C71" s="432"/>
      <c r="D71" s="432"/>
      <c r="E71" s="433"/>
      <c r="F71" s="314">
        <v>7.2</v>
      </c>
      <c r="G71" s="314">
        <v>112.7</v>
      </c>
      <c r="H71" s="314">
        <v>0</v>
      </c>
      <c r="I71" s="188"/>
    </row>
    <row r="72" spans="1:9">
      <c r="A72" s="188"/>
      <c r="B72" s="431" t="s">
        <v>344</v>
      </c>
      <c r="C72" s="432"/>
      <c r="D72" s="432"/>
      <c r="E72" s="433"/>
      <c r="F72" s="314">
        <v>93.8</v>
      </c>
      <c r="G72" s="314">
        <v>101.3</v>
      </c>
      <c r="H72" s="314">
        <v>0</v>
      </c>
      <c r="I72" s="188"/>
    </row>
    <row r="73" spans="1:9">
      <c r="A73" s="188"/>
      <c r="B73" s="434" t="s">
        <v>271</v>
      </c>
      <c r="C73" s="435"/>
      <c r="D73" s="435"/>
      <c r="E73" s="436"/>
      <c r="F73" s="309">
        <v>2</v>
      </c>
      <c r="G73" s="309">
        <v>142.69999999999999</v>
      </c>
      <c r="H73" s="309">
        <v>0</v>
      </c>
      <c r="I73" s="188"/>
    </row>
    <row r="74" spans="1:9" ht="15.75" hidden="1" customHeight="1">
      <c r="A74" s="188"/>
      <c r="B74" s="434"/>
      <c r="C74" s="435"/>
      <c r="D74" s="435"/>
      <c r="E74" s="436"/>
      <c r="F74" s="309"/>
      <c r="G74" s="309"/>
      <c r="H74" s="309"/>
      <c r="I74" s="188"/>
    </row>
    <row r="75" spans="1:9">
      <c r="A75" s="188"/>
      <c r="B75" s="437"/>
      <c r="C75" s="438"/>
      <c r="D75" s="438"/>
      <c r="E75" s="439"/>
      <c r="F75" s="309">
        <v>0.5</v>
      </c>
      <c r="G75" s="309">
        <v>36</v>
      </c>
      <c r="H75" s="309">
        <v>0</v>
      </c>
      <c r="I75" s="188"/>
    </row>
    <row r="76" spans="1:9">
      <c r="A76" s="188"/>
      <c r="B76" s="437" t="s">
        <v>272</v>
      </c>
      <c r="C76" s="438"/>
      <c r="D76" s="438"/>
      <c r="E76" s="439"/>
      <c r="F76" s="309">
        <v>0.5</v>
      </c>
      <c r="G76" s="309">
        <v>50</v>
      </c>
      <c r="H76" s="309">
        <v>0</v>
      </c>
      <c r="I76" s="188"/>
    </row>
    <row r="77" spans="1:9">
      <c r="A77" s="188"/>
      <c r="B77" s="310" t="s">
        <v>273</v>
      </c>
      <c r="C77" s="311"/>
      <c r="D77" s="311"/>
      <c r="E77" s="312"/>
      <c r="F77" s="309">
        <v>1.7</v>
      </c>
      <c r="G77" s="309">
        <v>12.6</v>
      </c>
      <c r="H77" s="309">
        <v>5.0999999999999996</v>
      </c>
      <c r="I77" s="188"/>
    </row>
    <row r="78" spans="1:9">
      <c r="A78" s="188"/>
      <c r="B78" s="428" t="s">
        <v>345</v>
      </c>
      <c r="C78" s="429"/>
      <c r="D78" s="429"/>
      <c r="E78" s="430"/>
      <c r="F78" s="315" t="s">
        <v>339</v>
      </c>
      <c r="G78" s="314">
        <v>34.799999999999997</v>
      </c>
      <c r="H78" s="314">
        <v>-13.3</v>
      </c>
      <c r="I78" s="188"/>
    </row>
    <row r="79" spans="1:9">
      <c r="A79" s="188"/>
      <c r="B79" s="428" t="s">
        <v>426</v>
      </c>
      <c r="C79" s="429"/>
      <c r="D79" s="429"/>
      <c r="E79" s="430"/>
      <c r="F79" s="315">
        <v>0.6</v>
      </c>
      <c r="G79" s="314">
        <v>37</v>
      </c>
      <c r="H79" s="314">
        <v>-18</v>
      </c>
      <c r="I79" s="188"/>
    </row>
    <row r="80" spans="1:9">
      <c r="A80" s="188"/>
      <c r="B80" s="316" t="s">
        <v>141</v>
      </c>
      <c r="C80" s="317"/>
      <c r="D80" s="317"/>
      <c r="E80" s="318"/>
      <c r="F80" s="314">
        <v>0.5</v>
      </c>
      <c r="G80" s="314">
        <v>122.4</v>
      </c>
      <c r="H80" s="314">
        <v>0</v>
      </c>
      <c r="I80" s="188"/>
    </row>
    <row r="81" spans="1:9">
      <c r="A81" s="188"/>
      <c r="B81" s="310" t="s">
        <v>274</v>
      </c>
      <c r="C81" s="311"/>
      <c r="D81" s="311"/>
      <c r="E81" s="312"/>
      <c r="F81" s="309">
        <v>12</v>
      </c>
      <c r="G81" s="309">
        <v>167.5</v>
      </c>
      <c r="H81" s="309">
        <v>0</v>
      </c>
      <c r="I81" s="188"/>
    </row>
    <row r="82" spans="1:9">
      <c r="A82" s="188"/>
      <c r="B82" s="428" t="s">
        <v>341</v>
      </c>
      <c r="C82" s="429"/>
      <c r="D82" s="429"/>
      <c r="E82" s="430"/>
      <c r="F82" s="314">
        <v>17.2</v>
      </c>
      <c r="G82" s="314">
        <v>142.30000000000001</v>
      </c>
      <c r="H82" s="314">
        <v>-1.4</v>
      </c>
      <c r="I82" s="188"/>
    </row>
    <row r="83" spans="1:9">
      <c r="A83" s="188"/>
      <c r="B83" s="428" t="s">
        <v>275</v>
      </c>
      <c r="C83" s="429"/>
      <c r="D83" s="429"/>
      <c r="E83" s="430"/>
      <c r="F83" s="314">
        <v>14.9</v>
      </c>
      <c r="G83" s="314">
        <v>121.2</v>
      </c>
      <c r="H83" s="314">
        <v>0</v>
      </c>
      <c r="I83" s="188"/>
    </row>
    <row r="84" spans="1:9">
      <c r="A84" s="188"/>
      <c r="B84" s="428" t="s">
        <v>340</v>
      </c>
      <c r="C84" s="429"/>
      <c r="D84" s="429"/>
      <c r="E84" s="430"/>
      <c r="F84" s="314">
        <v>12.4</v>
      </c>
      <c r="G84" s="314">
        <v>40.1</v>
      </c>
      <c r="H84" s="314">
        <v>0</v>
      </c>
      <c r="I84" s="188"/>
    </row>
    <row r="85" spans="1:9">
      <c r="A85" s="188"/>
      <c r="B85" s="431" t="s">
        <v>276</v>
      </c>
      <c r="C85" s="432"/>
      <c r="D85" s="432"/>
      <c r="E85" s="433"/>
      <c r="F85" s="314">
        <v>2.6</v>
      </c>
      <c r="G85" s="314">
        <v>126.8</v>
      </c>
      <c r="H85" s="314">
        <v>0</v>
      </c>
      <c r="I85" s="188"/>
    </row>
    <row r="86" spans="1:9">
      <c r="A86" s="188"/>
      <c r="B86" s="428" t="s">
        <v>425</v>
      </c>
      <c r="C86" s="429"/>
      <c r="D86" s="429"/>
      <c r="E86" s="430"/>
      <c r="F86" s="314">
        <v>3.6</v>
      </c>
      <c r="G86" s="314">
        <v>155</v>
      </c>
      <c r="H86" s="314">
        <v>0</v>
      </c>
      <c r="I86" s="188"/>
    </row>
    <row r="87" spans="1:9">
      <c r="A87" s="188"/>
      <c r="B87" s="434"/>
      <c r="C87" s="435"/>
      <c r="D87" s="435"/>
      <c r="E87" s="436"/>
      <c r="F87" s="309"/>
      <c r="G87" s="309"/>
      <c r="H87" s="309"/>
      <c r="I87" s="188"/>
    </row>
    <row r="88" spans="1:9" ht="16.2" thickBot="1">
      <c r="A88" s="188"/>
      <c r="B88" s="201" t="s">
        <v>71</v>
      </c>
      <c r="C88" s="202"/>
      <c r="D88" s="202"/>
      <c r="E88" s="203"/>
      <c r="F88" s="204"/>
      <c r="G88" s="204"/>
      <c r="H88" s="204"/>
      <c r="I88" s="188"/>
    </row>
    <row r="89" spans="1:9" ht="16.2" thickTop="1"/>
  </sheetData>
  <sheetProtection selectLockedCells="1"/>
  <customSheetViews>
    <customSheetView guid="{AB24A90F-DAE4-4688-BD0F-CBEAC2613C33}" scale="87" colorId="22" fitToPage="1" hiddenRows="1" topLeftCell="A46">
      <selection activeCell="B21" sqref="B21:E21"/>
      <pageMargins left="0.5" right="0.5" top="0.73" bottom="0" header="0.5" footer="0.5"/>
      <pageSetup scale="43" orientation="landscape" r:id="rId1"/>
      <headerFooter alignWithMargins="0"/>
    </customSheetView>
    <customSheetView guid="{0A8EFBF8-3EE3-472E-A278-43B63E23419B}" scale="87" colorId="22" fitToPage="1" hiddenRows="1" topLeftCell="A46">
      <selection activeCell="B21" sqref="B21:E21"/>
      <pageMargins left="0.5" right="0.5" top="0.73" bottom="0" header="0.5" footer="0.5"/>
      <pageSetup scale="43" orientation="landscape" r:id="rId2"/>
      <headerFooter alignWithMargins="0"/>
    </customSheetView>
  </customSheetViews>
  <mergeCells count="76">
    <mergeCell ref="B87:E87"/>
    <mergeCell ref="B72:E72"/>
    <mergeCell ref="B73:E73"/>
    <mergeCell ref="B74:E74"/>
    <mergeCell ref="B85:E85"/>
    <mergeCell ref="B78:E78"/>
    <mergeCell ref="B75:E75"/>
    <mergeCell ref="B76:E76"/>
    <mergeCell ref="B86:E86"/>
    <mergeCell ref="B79:E79"/>
    <mergeCell ref="B71:E71"/>
    <mergeCell ref="B60:E60"/>
    <mergeCell ref="B61:E61"/>
    <mergeCell ref="B62:E62"/>
    <mergeCell ref="B63:E63"/>
    <mergeCell ref="B64:E64"/>
    <mergeCell ref="B65:E65"/>
    <mergeCell ref="B66:E66"/>
    <mergeCell ref="B67:E67"/>
    <mergeCell ref="B68:E68"/>
    <mergeCell ref="B69:E69"/>
    <mergeCell ref="B70:E70"/>
    <mergeCell ref="B44:E44"/>
    <mergeCell ref="B33:E33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20:E20"/>
    <mergeCell ref="B15:E15"/>
    <mergeCell ref="B27:E27"/>
    <mergeCell ref="B28:E28"/>
    <mergeCell ref="B29:E29"/>
    <mergeCell ref="B18:E18"/>
    <mergeCell ref="B19:E19"/>
    <mergeCell ref="B16:E16"/>
    <mergeCell ref="B17:E17"/>
    <mergeCell ref="B32:E32"/>
    <mergeCell ref="B21:E21"/>
    <mergeCell ref="B22:E22"/>
    <mergeCell ref="B23:E23"/>
    <mergeCell ref="B24:E24"/>
    <mergeCell ref="B25:E25"/>
    <mergeCell ref="B26:E26"/>
    <mergeCell ref="B30:E30"/>
    <mergeCell ref="B31:E31"/>
    <mergeCell ref="B13:E13"/>
    <mergeCell ref="B14:E14"/>
    <mergeCell ref="B2:H2"/>
    <mergeCell ref="B3:H3"/>
    <mergeCell ref="B4:H4"/>
    <mergeCell ref="B10:E10"/>
    <mergeCell ref="B12:E12"/>
    <mergeCell ref="B11:E11"/>
    <mergeCell ref="B45:E45"/>
    <mergeCell ref="B48:E48"/>
    <mergeCell ref="B49:E49"/>
    <mergeCell ref="B84:E84"/>
    <mergeCell ref="B83:E83"/>
    <mergeCell ref="B82:E82"/>
    <mergeCell ref="B59:E59"/>
    <mergeCell ref="B46:E46"/>
    <mergeCell ref="B47:E47"/>
    <mergeCell ref="B51:E51"/>
    <mergeCell ref="B52:E52"/>
    <mergeCell ref="B53:E53"/>
    <mergeCell ref="B54:E54"/>
    <mergeCell ref="B56:E56"/>
    <mergeCell ref="B57:E57"/>
    <mergeCell ref="B58:E58"/>
  </mergeCells>
  <phoneticPr fontId="0" type="noConversion"/>
  <pageMargins left="0.5" right="0.5" top="0.73" bottom="0" header="0.5" footer="0.5"/>
  <pageSetup scale="58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14</vt:i4>
      </vt:variant>
    </vt:vector>
  </HeadingPairs>
  <TitlesOfParts>
    <vt:vector size="29" baseType="lpstr">
      <vt:lpstr>Chart C Guide</vt:lpstr>
      <vt:lpstr>Chart C</vt:lpstr>
      <vt:lpstr>pg 2</vt:lpstr>
      <vt:lpstr>pg 3</vt:lpstr>
      <vt:lpstr>pg 4</vt:lpstr>
      <vt:lpstr>pg 5</vt:lpstr>
      <vt:lpstr>Reweigh</vt:lpstr>
      <vt:lpstr>Req. Eq</vt:lpstr>
      <vt:lpstr>Op. Eq</vt:lpstr>
      <vt:lpstr>Alt.</vt:lpstr>
      <vt:lpstr>Minor</vt:lpstr>
      <vt:lpstr>Rep.</vt:lpstr>
      <vt:lpstr>Airframe AD's</vt:lpstr>
      <vt:lpstr>Engine AD's</vt:lpstr>
      <vt:lpstr>FMS</vt:lpstr>
      <vt:lpstr>'Airframe AD''s'!Print_Area</vt:lpstr>
      <vt:lpstr>Alt.!Print_Area</vt:lpstr>
      <vt:lpstr>'Chart C'!Print_Area</vt:lpstr>
      <vt:lpstr>'Engine AD''s'!Print_Area</vt:lpstr>
      <vt:lpstr>FMS!Print_Area</vt:lpstr>
      <vt:lpstr>'Op. Eq'!Print_Area</vt:lpstr>
      <vt:lpstr>'pg 2'!Print_Area</vt:lpstr>
      <vt:lpstr>'pg 3'!Print_Area</vt:lpstr>
      <vt:lpstr>'pg 4'!Print_Area</vt:lpstr>
      <vt:lpstr>'pg 5'!Print_Area</vt:lpstr>
      <vt:lpstr>Rep.!Print_Area</vt:lpstr>
      <vt:lpstr>'Req. Eq'!Print_Area</vt:lpstr>
      <vt:lpstr>Reweigh!Print_Area</vt:lpstr>
      <vt:lpstr>Reweigh!Print_Area_MI</vt:lpstr>
    </vt:vector>
  </TitlesOfParts>
  <Company>Air Log, LLC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VanEpps</dc:creator>
  <cp:lastModifiedBy>DOM</cp:lastModifiedBy>
  <cp:lastPrinted>2014-10-22T17:36:07Z</cp:lastPrinted>
  <dcterms:created xsi:type="dcterms:W3CDTF">1999-09-30T14:16:10Z</dcterms:created>
  <dcterms:modified xsi:type="dcterms:W3CDTF">2015-08-04T22:00:05Z</dcterms:modified>
</cp:coreProperties>
</file>